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ABDE5BC3-DDBC-4CEE-84EC-4233BCAA64C1}" xr6:coauthVersionLast="47" xr6:coauthVersionMax="47" xr10:uidLastSave="{00000000-0000-0000-0000-000000000000}"/>
  <bookViews>
    <workbookView xWindow="-120" yWindow="-120" windowWidth="29040" windowHeight="15840" tabRatio="306" xr2:uid="{00000000-000D-0000-FFFF-FFFF00000000}"/>
  </bookViews>
  <sheets>
    <sheet name="2022-23 Allocations" sheetId="13" r:id="rId1"/>
  </sheets>
  <definedNames>
    <definedName name="_xlnm.Print_Titles" localSheetId="0">'2022-23 Allocations'!$5:$5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3" l="1"/>
  <c r="L24" i="13"/>
  <c r="L44" i="13"/>
  <c r="L49" i="13"/>
  <c r="L83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2" i="13"/>
  <c r="H63" i="13"/>
  <c r="H64" i="13"/>
  <c r="H65" i="13"/>
  <c r="H66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17" i="13"/>
  <c r="H18" i="13"/>
  <c r="H19" i="13"/>
  <c r="H20" i="13"/>
  <c r="H21" i="13"/>
  <c r="H22" i="13"/>
  <c r="H23" i="13"/>
  <c r="H24" i="13"/>
  <c r="H16" i="13"/>
  <c r="H15" i="13"/>
  <c r="H14" i="13"/>
  <c r="H13" i="13"/>
  <c r="D84" i="13" l="1"/>
  <c r="C84" i="13"/>
  <c r="F84" i="13"/>
  <c r="H84" i="13"/>
  <c r="E11" i="13" l="1"/>
  <c r="G11" i="13"/>
  <c r="H11" i="13"/>
  <c r="I11" i="13"/>
  <c r="K11" i="13"/>
  <c r="L84" i="13"/>
  <c r="L10" i="13"/>
  <c r="L7" i="13"/>
  <c r="M9" i="13"/>
  <c r="M8" i="13"/>
  <c r="M10" i="13" l="1"/>
  <c r="M7" i="13"/>
  <c r="L11" i="13"/>
  <c r="M11" i="13" l="1"/>
  <c r="K84" i="13" l="1"/>
  <c r="M83" i="13"/>
  <c r="J84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7" i="13"/>
  <c r="M28" i="13"/>
  <c r="M29" i="13"/>
  <c r="M30" i="13"/>
  <c r="M31" i="13"/>
  <c r="M32" i="13"/>
  <c r="M33" i="13"/>
  <c r="M35" i="13"/>
  <c r="M36" i="13"/>
  <c r="M37" i="13"/>
  <c r="M38" i="13"/>
  <c r="M39" i="13"/>
  <c r="M41" i="13"/>
  <c r="M42" i="13"/>
  <c r="M43" i="13"/>
  <c r="M44" i="13"/>
  <c r="M45" i="13"/>
  <c r="M46" i="13"/>
  <c r="M47" i="13"/>
  <c r="M48" i="13"/>
  <c r="M50" i="13"/>
  <c r="M51" i="13"/>
  <c r="M52" i="13"/>
  <c r="M53" i="13"/>
  <c r="M54" i="13"/>
  <c r="M55" i="13"/>
  <c r="M56" i="13"/>
  <c r="M57" i="13"/>
  <c r="M58" i="13"/>
  <c r="M59" i="13"/>
  <c r="M60" i="13"/>
  <c r="M62" i="13"/>
  <c r="M63" i="13"/>
  <c r="M65" i="13"/>
  <c r="M66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B11" i="13"/>
  <c r="M40" i="13" l="1"/>
  <c r="M49" i="13"/>
  <c r="M64" i="13"/>
  <c r="M34" i="13"/>
  <c r="M26" i="13"/>
  <c r="I84" i="13"/>
  <c r="M84" i="13" l="1"/>
  <c r="G84" i="13"/>
  <c r="E84" i="13"/>
</calcChain>
</file>

<file path=xl/sharedStrings.xml><?xml version="1.0" encoding="utf-8"?>
<sst xmlns="http://schemas.openxmlformats.org/spreadsheetml/2006/main" count="114" uniqueCount="112">
  <si>
    <t>Aurora School Ltd.</t>
  </si>
  <si>
    <t>Calgary Girls' School Society</t>
  </si>
  <si>
    <t>Clear Water Academy Foundation</t>
  </si>
  <si>
    <t>GCA Educational Society</t>
  </si>
  <si>
    <t>Lycee Louis Pasteur Society</t>
  </si>
  <si>
    <t>Tempo School</t>
  </si>
  <si>
    <t>Public/Separate</t>
  </si>
  <si>
    <t>New Horizons Charter School Society</t>
  </si>
  <si>
    <t>Westmount Charter School Society</t>
  </si>
  <si>
    <t>Calgary French &amp; International School Society</t>
  </si>
  <si>
    <t>Canadian Reformed School Society of Edmonton</t>
  </si>
  <si>
    <t>Rundle College Society</t>
  </si>
  <si>
    <t>Strathcona-Tweedsmuir School</t>
  </si>
  <si>
    <t>Webber Academy Foundation</t>
  </si>
  <si>
    <t>West Island College Society of Alberta</t>
  </si>
  <si>
    <t xml:space="preserve">Aspen View School Division </t>
  </si>
  <si>
    <t xml:space="preserve">Battle River School Division </t>
  </si>
  <si>
    <t xml:space="preserve">Black Gold School Division </t>
  </si>
  <si>
    <t xml:space="preserve">Calgary School Division </t>
  </si>
  <si>
    <t xml:space="preserve">Chinook's Edge School Division </t>
  </si>
  <si>
    <t xml:space="preserve">Edmonton School Division </t>
  </si>
  <si>
    <t xml:space="preserve">Elk Island School Division </t>
  </si>
  <si>
    <t xml:space="preserve">Foothills School Division </t>
  </si>
  <si>
    <t xml:space="preserve">Fort McMurray School Division </t>
  </si>
  <si>
    <t xml:space="preserve">Golden Hills School Division </t>
  </si>
  <si>
    <t xml:space="preserve">Grande Prairie School Division </t>
  </si>
  <si>
    <t xml:space="preserve">High Prairie School Division </t>
  </si>
  <si>
    <t xml:space="preserve">Holy Family Catholic Separate </t>
  </si>
  <si>
    <t xml:space="preserve">Lethbridge School Division </t>
  </si>
  <si>
    <t xml:space="preserve">Medicine Hat School Division </t>
  </si>
  <si>
    <t xml:space="preserve">Palliser School Division </t>
  </si>
  <si>
    <t xml:space="preserve">Parkland School Division </t>
  </si>
  <si>
    <t xml:space="preserve">Peace River School Division </t>
  </si>
  <si>
    <t xml:space="preserve">Peace Wapiti School Division </t>
  </si>
  <si>
    <t xml:space="preserve">Pembina Hills School Division </t>
  </si>
  <si>
    <t xml:space="preserve">Prairie Rose School Division </t>
  </si>
  <si>
    <t xml:space="preserve">Red Deer School Division </t>
  </si>
  <si>
    <t xml:space="preserve">Rocky View School Division </t>
  </si>
  <si>
    <t xml:space="preserve">St. Albert School Division </t>
  </si>
  <si>
    <t xml:space="preserve">St. Paul School Division </t>
  </si>
  <si>
    <t xml:space="preserve">Sturgeon School Division </t>
  </si>
  <si>
    <t xml:space="preserve">Wolf Creek School Division </t>
  </si>
  <si>
    <t xml:space="preserve">Wild Rose School Division </t>
  </si>
  <si>
    <t>Independent (Private)</t>
  </si>
  <si>
    <t>Charter</t>
  </si>
  <si>
    <t xml:space="preserve">Alberta Regional Professional Development Consortia (ARPDC)   </t>
  </si>
  <si>
    <t>Francophone</t>
  </si>
  <si>
    <t>Edmonton School Division</t>
  </si>
  <si>
    <t>Medicine Hat School Division</t>
  </si>
  <si>
    <t xml:space="preserve">Southern Alberta French Resource Centre </t>
  </si>
  <si>
    <t xml:space="preserve">Metropolitan Edmonton Regional French Immersion Programs (MERFIP)   </t>
  </si>
  <si>
    <t>Institute for Innovation in Second Language Education (IISLE)</t>
  </si>
  <si>
    <t xml:space="preserve">Grande Prairie French Language Resource Centre  </t>
  </si>
  <si>
    <t>College of Alberta School Superintendents (CASS)</t>
  </si>
  <si>
    <t xml:space="preserve">East Central Alberta Catholic </t>
  </si>
  <si>
    <t>Organizational</t>
  </si>
  <si>
    <t>Alberta Regional Professional Development Consortia</t>
  </si>
  <si>
    <t xml:space="preserve">Canadian Rockies School Division </t>
  </si>
  <si>
    <t xml:space="preserve">Calgary Roman Catholic Separate </t>
  </si>
  <si>
    <t xml:space="preserve">Christ the Redeemer Catholic Separate </t>
  </si>
  <si>
    <t xml:space="preserve">Edmonton Catholic Separate  </t>
  </si>
  <si>
    <t>Elk Island Catholic Separate</t>
  </si>
  <si>
    <t xml:space="preserve">Evergreen Catholic Separate </t>
  </si>
  <si>
    <t>Fort McMurray Roman Catholic Separate</t>
  </si>
  <si>
    <t xml:space="preserve">Grande Yellowhead School Division </t>
  </si>
  <si>
    <t xml:space="preserve">Holy Spirit Roman Catholic Separate </t>
  </si>
  <si>
    <t xml:space="preserve">Lakeland Roman Catholic Separate </t>
  </si>
  <si>
    <t xml:space="preserve">Grande Prairie Roman Catholic Separate </t>
  </si>
  <si>
    <t xml:space="preserve">Greater St. Albert Roman Catholic Separate </t>
  </si>
  <si>
    <t xml:space="preserve">Living Waters Catholic Separate </t>
  </si>
  <si>
    <t xml:space="preserve">Lloydminster Roman Catholic Separate </t>
  </si>
  <si>
    <t xml:space="preserve">Medicine Hat Roman Catholic Separate  </t>
  </si>
  <si>
    <t xml:space="preserve">Northern Lights School Division </t>
  </si>
  <si>
    <t xml:space="preserve">Red Deer Catholic Separate </t>
  </si>
  <si>
    <t xml:space="preserve">St. Thomas Aquinas Roman Catholic Separate  </t>
  </si>
  <si>
    <t>Buffalo Trail School Division</t>
  </si>
  <si>
    <t>Suzuki Charter School Society</t>
  </si>
  <si>
    <t>Alberta Conference of 7th Day Adventist Church</t>
  </si>
  <si>
    <t>Calgary Waldorf School Society</t>
  </si>
  <si>
    <t>Progressive Academy Education Society</t>
  </si>
  <si>
    <t>River Valley School Society</t>
  </si>
  <si>
    <t>Les affectations ci-dessous correspondent au financement régulier et n’incluent pas les fonds fédéraux supplémentaires pour des projets complémentaires, d’infrastructure et de recrutement et de rétention d’enseignants</t>
  </si>
  <si>
    <t>AUTORITÉ SCOLAIRE</t>
  </si>
  <si>
    <t>Financement pour l'équivalence des élèves à temps plein (ETP) du français langue première
2022-23</t>
  </si>
  <si>
    <t>Financement total pour l'ETP
2022-23</t>
  </si>
  <si>
    <t>1e versement ETP *</t>
  </si>
  <si>
    <t>Dernier versement ETP</t>
  </si>
  <si>
    <t>1e versement du financement des projets *</t>
  </si>
  <si>
    <t>Dernier versement du financement des projets</t>
  </si>
  <si>
    <t>Financement total
des projets
2022-23</t>
  </si>
  <si>
    <t>TOTAL pour
2022-23 ‡</t>
  </si>
  <si>
    <t>* Sous condition d'approbation du Formulaire du rapport du PLOÉ 2021-2022 et du Formulaire d'engagement de financement du PLOÉ 2022-2023.</t>
  </si>
  <si>
    <t>† Sous condition d'approbation du Formulaire du rapport du PLOÉ 2022-2023.</t>
  </si>
  <si>
    <t>‡ Veuillez noter qu’afin de fournir de la valeur, les allocations de moins de 1 000 $ ne seront pas émises et seront redistribuées aux autres autorités scolaires et écoles chartes et indépendantes (privées).</t>
  </si>
  <si>
    <t xml:space="preserve">Répartition des projets </t>
  </si>
  <si>
    <t>Montant</t>
  </si>
  <si>
    <t>Agent administratif et financier</t>
  </si>
  <si>
    <t>Conseil scolaire Centre-Est</t>
  </si>
  <si>
    <t>Conseil scolaire Centre-Nord</t>
  </si>
  <si>
    <t>Conseil scolaire du Nord-Ouest</t>
  </si>
  <si>
    <t>Conseil scolaire FrancoSud</t>
  </si>
  <si>
    <t>TOTAL  Français langue première</t>
  </si>
  <si>
    <t>TOTAL  Français langue seconde</t>
  </si>
  <si>
    <t>Financement pour l'ETP du français langue seconde 
2022-23</t>
  </si>
  <si>
    <t>Financement pour l'ETP du français alternatif (Immersion française) 
2022-23</t>
  </si>
  <si>
    <t>125,659.22 $</t>
  </si>
  <si>
    <t>Financement supplémentaire pour l'ETP du français langue seconde - versement en avril 2023</t>
  </si>
  <si>
    <t>Financement supplémentaire pour les projets du français langue seconde - versement en avril 2023</t>
  </si>
  <si>
    <t xml:space="preserve">Les fonds réguliers du PLOÉ pour 2022-2023 peuvent être dépensés entre le 1er juillet 2022 et le 30 juin 2023. </t>
  </si>
  <si>
    <t>234,969.06 $</t>
  </si>
  <si>
    <t>Affectations de fonds réguliers du PLOÉ pour 2022-2023 selon l'autorité scolaire - DEUXIÈME MODIFICATION</t>
  </si>
  <si>
    <t xml:space="preserve">Les fonds supplémentaires pour l'ETP du français langue seconde (versement en avril 2023) peuvent être dépensés entre le 1er juillet 2022 et le 31 août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</si>
</sst>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&quot;$&quot;#,##0"/>
    <numFmt numFmtId="166" formatCode="_-[$$-1009]* #,##0.00_-;\-[$$-1009]* #,##0.00_-;_-[$$-1009]* &quot;-&quot;??_-;_-@_-"/>
    <numFmt numFmtId="167" formatCode="#,##0.00\ [$$-C0C]"/>
    <numFmt numFmtId="168" formatCode="_ * #,##0.00_ \ [$$-C0C]_ ;_ * \-#,##0.00\ \ [$$-C0C]_ ;_ * &quot;-&quot;??_ \ [$$-C0C]_ ;_ @_ "/>
    <numFmt numFmtId="169" formatCode="#,##0.00\ [$$-C0C]_ ;[Red]\-#,##0.00\ [$$-C0C]\ "/>
    <numFmt numFmtId="170" formatCode="#\ ##,000\ &quot;$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3"/>
      <name val="Arial"/>
      <family val="2"/>
    </font>
    <font>
      <b/>
      <sz val="15"/>
      <color theme="3"/>
      <name val="Arial"/>
      <family val="2"/>
    </font>
    <font>
      <sz val="11"/>
      <color theme="1"/>
      <name val="Arial"/>
      <family val="2"/>
    </font>
    <font>
      <sz val="18"/>
      <color theme="0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222222"/>
      <name val="Arial"/>
      <family val="2"/>
    </font>
    <font>
      <b/>
      <sz val="12"/>
      <color theme="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4"/>
      <color theme="0"/>
      <name val="Arial"/>
      <family val="2"/>
    </font>
    <font>
      <sz val="11"/>
      <color rgb="FF77B800"/>
      <name val="Arial"/>
      <family val="2"/>
    </font>
    <font>
      <b/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0.5"/>
      <color theme="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AAD2"/>
        <bgColor indexed="64"/>
      </patternFill>
    </fill>
    <fill>
      <patternFill patternType="solid">
        <fgColor rgb="FF77B800"/>
        <bgColor indexed="64"/>
      </patternFill>
    </fill>
    <fill>
      <patternFill patternType="solid">
        <fgColor rgb="FF6A737B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rgb="FF00AAD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6" fillId="0" borderId="0" xfId="0" applyFont="1" applyFill="1"/>
    <xf numFmtId="0" fontId="13" fillId="0" borderId="0" xfId="0" applyFont="1" applyAlignment="1">
      <alignment horizontal="right"/>
    </xf>
    <xf numFmtId="44" fontId="6" fillId="0" borderId="0" xfId="0" applyNumberFormat="1" applyFont="1"/>
    <xf numFmtId="0" fontId="14" fillId="0" borderId="0" xfId="0" applyFont="1"/>
    <xf numFmtId="6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6" fillId="0" borderId="0" xfId="0" applyFont="1" applyBorder="1"/>
    <xf numFmtId="0" fontId="4" fillId="0" borderId="3" xfId="2" applyFont="1" applyBorder="1"/>
    <xf numFmtId="0" fontId="5" fillId="0" borderId="3" xfId="2" applyFont="1" applyBorder="1"/>
    <xf numFmtId="0" fontId="15" fillId="3" borderId="0" xfId="3" applyFont="1" applyFill="1" applyAlignment="1"/>
    <xf numFmtId="166" fontId="0" fillId="0" borderId="0" xfId="0" applyNumberFormat="1"/>
    <xf numFmtId="166" fontId="0" fillId="0" borderId="0" xfId="1" applyNumberFormat="1" applyFont="1"/>
    <xf numFmtId="0" fontId="9" fillId="0" borderId="0" xfId="0" applyFont="1"/>
    <xf numFmtId="0" fontId="11" fillId="3" borderId="0" xfId="0" applyFont="1" applyFill="1"/>
    <xf numFmtId="0" fontId="5" fillId="0" borderId="0" xfId="2" applyFont="1" applyBorder="1"/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/>
    <xf numFmtId="44" fontId="13" fillId="0" borderId="0" xfId="0" applyNumberFormat="1" applyFont="1" applyAlignment="1">
      <alignment horizontal="right"/>
    </xf>
    <xf numFmtId="164" fontId="17" fillId="0" borderId="2" xfId="1" applyNumberFormat="1" applyFont="1" applyFill="1" applyBorder="1"/>
    <xf numFmtId="164" fontId="6" fillId="0" borderId="2" xfId="1" applyNumberFormat="1" applyFont="1" applyFill="1" applyBorder="1"/>
    <xf numFmtId="167" fontId="8" fillId="4" borderId="0" xfId="0" applyNumberFormat="1" applyFont="1" applyFill="1" applyBorder="1"/>
    <xf numFmtId="0" fontId="8" fillId="4" borderId="0" xfId="0" applyFont="1" applyFill="1" applyBorder="1"/>
    <xf numFmtId="0" fontId="9" fillId="0" borderId="0" xfId="0" applyFont="1" applyFill="1" applyBorder="1"/>
    <xf numFmtId="0" fontId="9" fillId="0" borderId="2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/>
    <xf numFmtId="0" fontId="12" fillId="0" borderId="0" xfId="0" applyFont="1" applyFill="1" applyBorder="1"/>
    <xf numFmtId="44" fontId="12" fillId="0" borderId="0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/>
    <xf numFmtId="167" fontId="18" fillId="0" borderId="0" xfId="0" applyNumberFormat="1" applyFont="1" applyFill="1" applyBorder="1"/>
    <xf numFmtId="0" fontId="15" fillId="3" borderId="0" xfId="0" applyFont="1" applyFill="1"/>
    <xf numFmtId="0" fontId="15" fillId="3" borderId="0" xfId="3" applyFont="1" applyFill="1" applyAlignment="1">
      <alignment horizontal="left"/>
    </xf>
    <xf numFmtId="44" fontId="13" fillId="0" borderId="0" xfId="0" applyNumberFormat="1" applyFont="1"/>
    <xf numFmtId="0" fontId="11" fillId="0" borderId="0" xfId="0" applyFont="1" applyBorder="1"/>
    <xf numFmtId="0" fontId="11" fillId="0" borderId="0" xfId="0" applyFont="1"/>
    <xf numFmtId="0" fontId="23" fillId="0" borderId="0" xfId="0" applyFont="1"/>
    <xf numFmtId="44" fontId="11" fillId="0" borderId="0" xfId="0" applyNumberFormat="1" applyFont="1"/>
    <xf numFmtId="168" fontId="9" fillId="0" borderId="0" xfId="1" applyNumberFormat="1" applyFont="1" applyFill="1" applyBorder="1"/>
    <xf numFmtId="168" fontId="6" fillId="0" borderId="0" xfId="1" applyNumberFormat="1" applyFont="1" applyFill="1" applyBorder="1"/>
    <xf numFmtId="168" fontId="11" fillId="0" borderId="0" xfId="1" applyNumberFormat="1" applyFont="1" applyFill="1" applyBorder="1"/>
    <xf numFmtId="168" fontId="11" fillId="0" borderId="0" xfId="1" applyNumberFormat="1" applyFont="1" applyFill="1" applyBorder="1" applyAlignment="1">
      <alignment wrapText="1"/>
    </xf>
    <xf numFmtId="168" fontId="6" fillId="0" borderId="0" xfId="1" applyNumberFormat="1" applyFont="1" applyFill="1"/>
    <xf numFmtId="168" fontId="16" fillId="0" borderId="0" xfId="1" applyNumberFormat="1" applyFont="1" applyFill="1" applyBorder="1"/>
    <xf numFmtId="168" fontId="22" fillId="0" borderId="0" xfId="1" applyNumberFormat="1" applyFont="1" applyFill="1" applyBorder="1"/>
    <xf numFmtId="168" fontId="8" fillId="4" borderId="0" xfId="0" applyNumberFormat="1" applyFont="1" applyFill="1" applyBorder="1"/>
    <xf numFmtId="168" fontId="21" fillId="4" borderId="0" xfId="0" applyNumberFormat="1" applyFont="1" applyFill="1" applyBorder="1"/>
    <xf numFmtId="168" fontId="6" fillId="0" borderId="0" xfId="1" applyNumberFormat="1" applyFont="1" applyFill="1" applyBorder="1" applyAlignment="1"/>
    <xf numFmtId="168" fontId="17" fillId="0" borderId="0" xfId="1" applyNumberFormat="1" applyFont="1" applyFill="1" applyBorder="1"/>
    <xf numFmtId="168" fontId="8" fillId="4" borderId="0" xfId="1" applyNumberFormat="1" applyFont="1" applyFill="1" applyBorder="1"/>
    <xf numFmtId="168" fontId="19" fillId="0" borderId="0" xfId="1" applyNumberFormat="1" applyFont="1" applyFill="1" applyBorder="1"/>
    <xf numFmtId="168" fontId="17" fillId="0" borderId="2" xfId="1" applyNumberFormat="1" applyFont="1" applyFill="1" applyBorder="1"/>
    <xf numFmtId="168" fontId="6" fillId="0" borderId="2" xfId="1" applyNumberFormat="1" applyFont="1" applyFill="1" applyBorder="1"/>
    <xf numFmtId="168" fontId="9" fillId="0" borderId="2" xfId="1" applyNumberFormat="1" applyFont="1" applyFill="1" applyBorder="1"/>
    <xf numFmtId="168" fontId="11" fillId="0" borderId="2" xfId="1" applyNumberFormat="1" applyFont="1" applyFill="1" applyBorder="1"/>
    <xf numFmtId="168" fontId="11" fillId="0" borderId="2" xfId="1" applyNumberFormat="1" applyFont="1" applyFill="1" applyBorder="1" applyAlignment="1">
      <alignment wrapText="1"/>
    </xf>
    <xf numFmtId="168" fontId="12" fillId="0" borderId="0" xfId="1" applyNumberFormat="1" applyFont="1" applyFill="1" applyBorder="1"/>
    <xf numFmtId="168" fontId="12" fillId="0" borderId="0" xfId="0" applyNumberFormat="1" applyFont="1" applyFill="1" applyBorder="1"/>
    <xf numFmtId="169" fontId="6" fillId="0" borderId="0" xfId="0" applyNumberFormat="1" applyFont="1" applyFill="1" applyAlignment="1">
      <alignment horizontal="left"/>
    </xf>
    <xf numFmtId="169" fontId="6" fillId="0" borderId="0" xfId="1" applyNumberFormat="1" applyFont="1" applyFill="1" applyAlignment="1">
      <alignment horizontal="left"/>
    </xf>
    <xf numFmtId="169" fontId="6" fillId="0" borderId="0" xfId="1" applyNumberFormat="1" applyFont="1" applyAlignment="1">
      <alignment horizontal="left"/>
    </xf>
    <xf numFmtId="168" fontId="6" fillId="0" borderId="0" xfId="0" applyNumberFormat="1" applyFont="1" applyFill="1" applyBorder="1" applyAlignment="1">
      <alignment wrapText="1"/>
    </xf>
    <xf numFmtId="168" fontId="9" fillId="0" borderId="0" xfId="0" applyNumberFormat="1" applyFont="1" applyFill="1" applyBorder="1"/>
    <xf numFmtId="168" fontId="6" fillId="0" borderId="0" xfId="0" applyNumberFormat="1" applyFont="1" applyFill="1" applyBorder="1" applyAlignment="1">
      <alignment vertical="top" wrapText="1"/>
    </xf>
    <xf numFmtId="168" fontId="11" fillId="0" borderId="0" xfId="0" applyNumberFormat="1" applyFont="1" applyFill="1" applyBorder="1" applyAlignment="1">
      <alignment wrapText="1"/>
    </xf>
    <xf numFmtId="168" fontId="6" fillId="0" borderId="0" xfId="1" applyNumberFormat="1" applyFont="1" applyFill="1" applyBorder="1" applyAlignment="1">
      <alignment wrapText="1"/>
    </xf>
    <xf numFmtId="168" fontId="6" fillId="0" borderId="2" xfId="0" applyNumberFormat="1" applyFont="1" applyFill="1" applyBorder="1" applyAlignment="1">
      <alignment wrapText="1"/>
    </xf>
    <xf numFmtId="168" fontId="9" fillId="0" borderId="2" xfId="0" applyNumberFormat="1" applyFont="1" applyFill="1" applyBorder="1"/>
    <xf numFmtId="168" fontId="6" fillId="0" borderId="2" xfId="0" applyNumberFormat="1" applyFont="1" applyFill="1" applyBorder="1" applyAlignment="1">
      <alignment vertical="top" wrapText="1"/>
    </xf>
    <xf numFmtId="168" fontId="11" fillId="0" borderId="2" xfId="0" applyNumberFormat="1" applyFont="1" applyFill="1" applyBorder="1" applyAlignment="1">
      <alignment wrapText="1"/>
    </xf>
    <xf numFmtId="168" fontId="6" fillId="0" borderId="2" xfId="1" applyNumberFormat="1" applyFont="1" applyFill="1" applyBorder="1" applyAlignment="1">
      <alignment wrapText="1"/>
    </xf>
    <xf numFmtId="168" fontId="10" fillId="0" borderId="0" xfId="0" applyNumberFormat="1" applyFont="1" applyFill="1" applyBorder="1"/>
    <xf numFmtId="168" fontId="11" fillId="0" borderId="0" xfId="0" applyNumberFormat="1" applyFont="1" applyFill="1" applyBorder="1" applyAlignment="1">
      <alignment vertical="top" wrapText="1"/>
    </xf>
    <xf numFmtId="164" fontId="24" fillId="5" borderId="0" xfId="0" applyNumberFormat="1" applyFont="1" applyFill="1" applyAlignment="1">
      <alignment vertical="center" wrapText="1"/>
    </xf>
    <xf numFmtId="164" fontId="24" fillId="5" borderId="0" xfId="1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170" fontId="24" fillId="2" borderId="0" xfId="0" applyNumberFormat="1" applyFont="1" applyFill="1" applyBorder="1" applyAlignment="1">
      <alignment vertical="center" wrapText="1"/>
    </xf>
    <xf numFmtId="164" fontId="25" fillId="2" borderId="0" xfId="0" applyNumberFormat="1" applyFont="1" applyFill="1" applyBorder="1" applyAlignment="1">
      <alignment horizontal="left" vertical="center" wrapText="1"/>
    </xf>
    <xf numFmtId="170" fontId="24" fillId="2" borderId="0" xfId="1" applyNumberFormat="1" applyFont="1" applyFill="1" applyBorder="1" applyAlignment="1">
      <alignment vertical="center" wrapText="1"/>
    </xf>
    <xf numFmtId="164" fontId="24" fillId="2" borderId="0" xfId="1" applyNumberFormat="1" applyFont="1" applyFill="1" applyBorder="1" applyAlignment="1">
      <alignment vertical="center" wrapText="1"/>
    </xf>
    <xf numFmtId="0" fontId="26" fillId="5" borderId="0" xfId="0" applyFont="1" applyFill="1"/>
  </cellXfs>
  <cellStyles count="4">
    <cellStyle name="Currency" xfId="1" builtinId="4"/>
    <cellStyle name="Heading 1" xfId="2" builtinId="16"/>
    <cellStyle name="Heading 4" xfId="3" builtinId="19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-&quot;$&quot;* #,##0_-;\-&quot;$&quot;* #,##0_-;_-&quot;$&quot;* &quot;-&quot;??_-;_-@_-"/>
      <fill>
        <patternFill patternType="none">
          <fgColor auto="1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-&quot;$&quot;* #,##0_-;\-&quot;$&quot;* #,##0_-;_-&quot;$&quot;* &quot;-&quot;??_-;_-@_-"/>
      <fill>
        <patternFill patternType="none">
          <fgColor auto="1"/>
          <bgColor auto="1"/>
        </patternFill>
      </fill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-&quot;$&quot;* #,##0_-;\-&quot;$&quot;* #,##0_-;_-&quot;$&quot;* &quot;-&quot;??_-;_-@_-"/>
      <fill>
        <patternFill patternType="none">
          <fgColor auto="1"/>
          <bgColor auto="1"/>
        </patternFill>
      </fill>
      <border diagonalUp="0" diagonalDown="0">
        <left/>
        <right/>
        <top/>
        <bottom style="double">
          <color indexed="64"/>
        </bottom>
        <vertical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_-&quot;$&quot;* #,##0_-;\-&quot;$&quot;* #,##0_-;_-&quot;$&quot;* &quot;-&quot;??_-;_-@_-"/>
      <fill>
        <patternFill patternType="none">
          <fgColor auto="1"/>
          <bgColor auto="1"/>
        </patternFill>
      </fill>
      <border diagonalUp="0" diagonalDown="0" outline="0">
        <left/>
        <right/>
        <top/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_-&quot;$&quot;* #,##0_-;\-&quot;$&quot;* #,##0_-;_-&quot;$&quot;* &quot;-&quot;??_-;_-@_-"/>
      <fill>
        <patternFill patternType="none">
          <fgColor auto="1"/>
          <bgColor auto="1"/>
        </patternFill>
      </fill>
      <border diagonalUp="0" diagonalDown="0" outline="0">
        <left/>
        <right/>
        <top/>
        <bottom style="double">
          <color indexed="64"/>
        </bottom>
      </border>
    </dxf>
    <dxf>
      <fill>
        <patternFill patternType="none">
          <fgColor auto="1"/>
          <bgColor auto="1"/>
        </patternFill>
      </fill>
    </dxf>
    <dxf>
      <fill>
        <patternFill patternType="none">
          <fgColor auto="1"/>
          <bgColor auto="1"/>
        </patternFill>
      </fill>
    </dxf>
    <dxf>
      <fill>
        <patternFill patternType="none">
          <fgColor auto="1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auto="1"/>
          <bgColor auto="1"/>
        </patternFill>
      </fill>
    </dxf>
    <dxf>
      <border diagonalUp="0" diagonalDown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auto="1"/>
          <bgColor auto="1"/>
        </patternFill>
      </fill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rgb="FF00AAD2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AAD2"/>
      <color rgb="FF6A737B"/>
      <color rgb="FFE7F1F7"/>
      <color rgb="FF77B800"/>
      <color rgb="FFCBE2EE"/>
      <color rgb="FF808080"/>
      <color rgb="FFD6B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34" displayName="Table134" ref="A5:M84" totalsRowShown="0" headerRowDxfId="14" dataDxfId="12" headerRowBorderDxfId="13" tableBorderDxfId="11">
  <autoFilter ref="A5:M84" xr:uid="{00000000-0009-0000-0100-000003000000}"/>
  <tableColumns count="13">
    <tableColumn id="1" xr3:uid="{00000000-0010-0000-0000-000001000000}" name="AUTORITÉ SCOLAIRE" dataDxfId="10"/>
    <tableColumn id="11" xr3:uid="{00000000-0010-0000-0000-00000B000000}" name="Financement pour l'équivalence des élèves à temps plein (ETP) du français langue première_x000a_2022-23" dataDxfId="9"/>
    <tableColumn id="6" xr3:uid="{00000000-0010-0000-0000-000006000000}" name="Financement pour l'ETP du français alternatif (Immersion française) _x000a_2022-23" dataDxfId="8"/>
    <tableColumn id="7" xr3:uid="{00000000-0010-0000-0000-000007000000}" name="Financement pour l'ETP du français langue seconde _x000a_2022-23" dataDxfId="7"/>
    <tableColumn id="5" xr3:uid="{00000000-0010-0000-0000-000005000000}" name="1e versement ETP *" dataDxfId="6">
      <calculatedColumnFormula>#REF!*0.8</calculatedColumnFormula>
    </tableColumn>
    <tableColumn id="14" xr3:uid="{00000000-0010-0000-0000-00000E000000}" name="Financement supplémentaire pour l'ETP du français langue seconde - versement en avril 2023"/>
    <tableColumn id="9" xr3:uid="{00000000-0010-0000-0000-000009000000}" name="Dernier versement ETP" dataDxfId="5">
      <calculatedColumnFormula>SUM(G1:G5)</calculatedColumnFormula>
    </tableColumn>
    <tableColumn id="15" xr3:uid="{00000000-0010-0000-0000-00000F000000}" name="Financement total pour l'ETP_x000a_2022-23"/>
    <tableColumn id="8" xr3:uid="{00000000-0010-0000-0000-000008000000}" name="1e versement du financement des projets *" dataDxfId="4" dataCellStyle="Currency">
      <calculatedColumnFormula>#REF!*0.8</calculatedColumnFormula>
    </tableColumn>
    <tableColumn id="17" xr3:uid="{00000000-0010-0000-0000-000011000000}" name="Financement supplémentaire pour les projets du français langue seconde - versement en avril 2023" dataDxfId="3" dataCellStyle="Currency"/>
    <tableColumn id="10" xr3:uid="{00000000-0010-0000-0000-00000A000000}" name="Dernier versement du financement des projets" dataDxfId="2" dataCellStyle="Currency">
      <calculatedColumnFormula>#REF!*0.2</calculatedColumnFormula>
    </tableColumn>
    <tableColumn id="16" xr3:uid="{00000000-0010-0000-0000-000010000000}" name="Financement total_x000a_des projets_x000a_2022-23" dataDxfId="1" dataCellStyle="Currency"/>
    <tableColumn id="4" xr3:uid="{00000000-0010-0000-0000-000004000000}" name="TOTAL pour_x000a_2022-23 ‡" dataDxfId="0" dataCellStyle="Currency">
      <calculatedColumnFormula>SUM(#REF!,#REF!)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3"/>
  <sheetViews>
    <sheetView tabSelected="1" zoomScale="110" zoomScaleNormal="110"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65.85546875" style="1" customWidth="1"/>
    <col min="2" max="2" width="21.85546875" style="1" bestFit="1" customWidth="1"/>
    <col min="3" max="4" width="18" style="1" customWidth="1"/>
    <col min="5" max="5" width="17.28515625" style="2" customWidth="1"/>
    <col min="6" max="6" width="19.7109375" style="4" bestFit="1" customWidth="1"/>
    <col min="7" max="7" width="17.42578125" style="2" bestFit="1" customWidth="1"/>
    <col min="8" max="8" width="18.7109375" style="4" bestFit="1" customWidth="1"/>
    <col min="9" max="9" width="16.5703125" style="2" customWidth="1"/>
    <col min="10" max="10" width="17.85546875" style="4" bestFit="1" customWidth="1"/>
    <col min="11" max="11" width="16.7109375" style="2" bestFit="1" customWidth="1"/>
    <col min="12" max="12" width="17.5703125" style="44" bestFit="1" customWidth="1"/>
    <col min="13" max="13" width="18.7109375" style="2" bestFit="1" customWidth="1"/>
    <col min="14" max="14" width="18" style="2" customWidth="1"/>
    <col min="15" max="15" width="23" style="2" customWidth="1"/>
    <col min="16" max="16" width="14.85546875" style="2" customWidth="1"/>
    <col min="17" max="18" width="9.140625" style="2"/>
    <col min="19" max="19" width="11.28515625" style="2" customWidth="1"/>
    <col min="20" max="30" width="9.140625" style="2"/>
    <col min="31" max="31" width="0" style="2" hidden="1" customWidth="1"/>
    <col min="32" max="16384" width="9.140625" style="2"/>
  </cols>
  <sheetData>
    <row r="1" spans="1:16" ht="30" customHeight="1" thickBot="1" x14ac:dyDescent="0.45">
      <c r="A1" s="13" t="s">
        <v>110</v>
      </c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</row>
    <row r="2" spans="1:16" s="4" customFormat="1" ht="30" customHeight="1" thickTop="1" x14ac:dyDescent="0.3">
      <c r="A2" s="24" t="s">
        <v>81</v>
      </c>
      <c r="B2" s="12"/>
      <c r="C2" s="12"/>
      <c r="D2" s="12"/>
      <c r="E2" s="20"/>
      <c r="F2" s="20"/>
      <c r="G2" s="20"/>
      <c r="H2" s="20"/>
      <c r="I2" s="20"/>
      <c r="J2" s="20"/>
      <c r="K2" s="20"/>
      <c r="L2" s="20"/>
      <c r="M2" s="20"/>
    </row>
    <row r="3" spans="1:16" ht="15.75" customHeight="1" x14ac:dyDescent="0.25">
      <c r="A3" s="18" t="s">
        <v>108</v>
      </c>
      <c r="B3" s="5"/>
      <c r="C3" s="5"/>
      <c r="D3" s="5"/>
      <c r="E3" s="12"/>
      <c r="F3" s="12"/>
      <c r="G3" s="12"/>
      <c r="H3" s="12"/>
      <c r="I3" s="12"/>
      <c r="J3" s="12"/>
      <c r="K3" s="12"/>
      <c r="L3" s="42"/>
      <c r="M3" s="12"/>
    </row>
    <row r="4" spans="1:16" s="4" customFormat="1" ht="15.75" customHeight="1" x14ac:dyDescent="0.25">
      <c r="A4" s="88" t="s">
        <v>111</v>
      </c>
      <c r="B4" s="88"/>
      <c r="C4" s="88"/>
      <c r="D4" s="88"/>
      <c r="E4" s="88"/>
      <c r="F4" s="88"/>
      <c r="G4" s="12"/>
      <c r="H4" s="12"/>
      <c r="I4" s="12"/>
      <c r="J4" s="12"/>
      <c r="K4" s="12"/>
      <c r="L4" s="42"/>
      <c r="M4" s="12"/>
    </row>
    <row r="5" spans="1:16" ht="94.5" x14ac:dyDescent="0.25">
      <c r="A5" s="83" t="s">
        <v>82</v>
      </c>
      <c r="B5" s="84" t="s">
        <v>83</v>
      </c>
      <c r="C5" s="84" t="s">
        <v>104</v>
      </c>
      <c r="D5" s="84" t="s">
        <v>103</v>
      </c>
      <c r="E5" s="85" t="s">
        <v>85</v>
      </c>
      <c r="F5" s="81" t="s">
        <v>106</v>
      </c>
      <c r="G5" s="84" t="s">
        <v>86</v>
      </c>
      <c r="H5" s="84" t="s">
        <v>84</v>
      </c>
      <c r="I5" s="86" t="s">
        <v>87</v>
      </c>
      <c r="J5" s="82" t="s">
        <v>107</v>
      </c>
      <c r="K5" s="87" t="s">
        <v>88</v>
      </c>
      <c r="L5" s="86" t="s">
        <v>89</v>
      </c>
      <c r="M5" s="86" t="s">
        <v>90</v>
      </c>
    </row>
    <row r="6" spans="1:16" ht="21.75" customHeight="1" x14ac:dyDescent="0.25">
      <c r="A6" s="29" t="s">
        <v>46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6" ht="14.45" customHeight="1" x14ac:dyDescent="0.25">
      <c r="A7" s="30" t="s">
        <v>97</v>
      </c>
      <c r="B7" s="69">
        <v>25661.3</v>
      </c>
      <c r="C7" s="70"/>
      <c r="D7" s="70"/>
      <c r="E7" s="71">
        <v>20529.04</v>
      </c>
      <c r="F7" s="72"/>
      <c r="G7" s="71">
        <v>5132.26</v>
      </c>
      <c r="H7" s="72">
        <v>25661.3</v>
      </c>
      <c r="I7" s="73">
        <v>510898.32000000007</v>
      </c>
      <c r="J7" s="49"/>
      <c r="K7" s="73">
        <v>127724.58000000002</v>
      </c>
      <c r="L7" s="49">
        <f>638618+4.9</f>
        <v>638622.9</v>
      </c>
      <c r="M7" s="49">
        <f>SUM(H7,L7)</f>
        <v>664284.20000000007</v>
      </c>
      <c r="N7" s="17"/>
      <c r="O7" s="17"/>
      <c r="P7" s="17"/>
    </row>
    <row r="8" spans="1:16" ht="14.45" customHeight="1" x14ac:dyDescent="0.25">
      <c r="A8" s="30" t="s">
        <v>98</v>
      </c>
      <c r="B8" s="69">
        <v>136254.1</v>
      </c>
      <c r="C8" s="70"/>
      <c r="D8" s="70"/>
      <c r="E8" s="71">
        <v>109003.28000000001</v>
      </c>
      <c r="F8" s="72"/>
      <c r="G8" s="71">
        <v>27250.820000000003</v>
      </c>
      <c r="H8" s="72">
        <v>136254.1</v>
      </c>
      <c r="I8" s="73">
        <v>1768778.4000000001</v>
      </c>
      <c r="J8" s="49"/>
      <c r="K8" s="73">
        <v>442194.60000000003</v>
      </c>
      <c r="L8" s="49">
        <v>2210973</v>
      </c>
      <c r="M8" s="49">
        <f>SUM(H8,L8)</f>
        <v>2347227.1</v>
      </c>
      <c r="N8" s="17"/>
      <c r="O8" s="17"/>
      <c r="P8" s="17"/>
    </row>
    <row r="9" spans="1:16" ht="14.45" customHeight="1" x14ac:dyDescent="0.25">
      <c r="A9" s="30" t="s">
        <v>99</v>
      </c>
      <c r="B9" s="69">
        <v>15433.5</v>
      </c>
      <c r="C9" s="70"/>
      <c r="D9" s="70"/>
      <c r="E9" s="71">
        <v>12346.800000000001</v>
      </c>
      <c r="F9" s="72"/>
      <c r="G9" s="71">
        <v>3086.7000000000003</v>
      </c>
      <c r="H9" s="72">
        <v>15433.5</v>
      </c>
      <c r="I9" s="73">
        <v>563880</v>
      </c>
      <c r="J9" s="49"/>
      <c r="K9" s="73">
        <v>140970</v>
      </c>
      <c r="L9" s="49">
        <v>704850</v>
      </c>
      <c r="M9" s="49">
        <f>SUM(H9,L9)</f>
        <v>720283.5</v>
      </c>
      <c r="N9" s="17"/>
      <c r="O9" s="17"/>
      <c r="P9" s="17"/>
    </row>
    <row r="10" spans="1:16" s="3" customFormat="1" ht="17.25" customHeight="1" thickBot="1" x14ac:dyDescent="0.3">
      <c r="A10" s="31" t="s">
        <v>100</v>
      </c>
      <c r="B10" s="74">
        <v>131207.20000000001</v>
      </c>
      <c r="C10" s="75"/>
      <c r="D10" s="75"/>
      <c r="E10" s="76">
        <v>104965.76000000001</v>
      </c>
      <c r="F10" s="77"/>
      <c r="G10" s="76">
        <v>26241.440000000002</v>
      </c>
      <c r="H10" s="77">
        <v>131207.20000000001</v>
      </c>
      <c r="I10" s="78">
        <v>1733306.4000000001</v>
      </c>
      <c r="J10" s="63"/>
      <c r="K10" s="78">
        <v>433326.60000000003</v>
      </c>
      <c r="L10" s="63">
        <f>2166599+34</f>
        <v>2166633</v>
      </c>
      <c r="M10" s="63">
        <f>SUM(H10,L10)</f>
        <v>2297840.2000000002</v>
      </c>
      <c r="N10" s="17"/>
      <c r="O10" s="17"/>
      <c r="P10" s="17"/>
    </row>
    <row r="11" spans="1:16" ht="14.45" customHeight="1" thickTop="1" x14ac:dyDescent="0.25">
      <c r="A11" s="32" t="s">
        <v>101</v>
      </c>
      <c r="B11" s="72">
        <f>SUM(B7:B10)</f>
        <v>308556.09999999998</v>
      </c>
      <c r="C11" s="79"/>
      <c r="D11" s="79"/>
      <c r="E11" s="80">
        <f>SUM(E7:E10)</f>
        <v>246844.88</v>
      </c>
      <c r="F11" s="72"/>
      <c r="G11" s="80">
        <f>SUM(G7:G10)</f>
        <v>61711.22</v>
      </c>
      <c r="H11" s="72">
        <f>SUM(H7:H10)</f>
        <v>308556.09999999998</v>
      </c>
      <c r="I11" s="49">
        <f>SUM(I7:I10)</f>
        <v>4576863.12</v>
      </c>
      <c r="J11" s="49"/>
      <c r="K11" s="49">
        <f>SUM(K7:K10)</f>
        <v>1144215.78</v>
      </c>
      <c r="L11" s="49">
        <f>SUM(L7:L10)</f>
        <v>5721078.9000000004</v>
      </c>
      <c r="M11" s="49">
        <f>SUM(H11,L11)</f>
        <v>6029635</v>
      </c>
      <c r="N11" s="17"/>
      <c r="O11" s="17"/>
      <c r="P11" s="17"/>
    </row>
    <row r="12" spans="1:16" ht="21.75" customHeight="1" x14ac:dyDescent="0.25">
      <c r="A12" s="29" t="s">
        <v>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6"/>
      <c r="O12" s="16"/>
      <c r="P12"/>
    </row>
    <row r="13" spans="1:16" x14ac:dyDescent="0.25">
      <c r="A13" s="30" t="s">
        <v>15</v>
      </c>
      <c r="B13" s="70"/>
      <c r="C13" s="46">
        <v>35017.199999999997</v>
      </c>
      <c r="D13" s="46">
        <v>0</v>
      </c>
      <c r="E13" s="47">
        <v>28013.759999999998</v>
      </c>
      <c r="F13" s="47">
        <v>4514.2666703101422</v>
      </c>
      <c r="G13" s="47">
        <v>7003.44</v>
      </c>
      <c r="H13" s="48">
        <f>SUM(Table134[[#This Row],[1e versement ETP *]:[Dernier versement ETP]])</f>
        <v>39531.466670310139</v>
      </c>
      <c r="I13" s="47"/>
      <c r="J13" s="46"/>
      <c r="K13" s="47"/>
      <c r="L13" s="48"/>
      <c r="M13" s="49">
        <f t="shared" ref="M13:M60" si="0">SUM(H13,L13)</f>
        <v>39531.466670310139</v>
      </c>
    </row>
    <row r="14" spans="1:16" x14ac:dyDescent="0.25">
      <c r="A14" s="30" t="s">
        <v>16</v>
      </c>
      <c r="B14" s="70"/>
      <c r="C14" s="46">
        <v>49035.61</v>
      </c>
      <c r="D14" s="46">
        <v>20496.52</v>
      </c>
      <c r="E14" s="47">
        <v>55625.704000000005</v>
      </c>
      <c r="F14" s="47">
        <v>8963.7828545592438</v>
      </c>
      <c r="G14" s="47">
        <v>13906.426000000001</v>
      </c>
      <c r="H14" s="48">
        <f>SUM(Table134[[#This Row],[1e versement ETP *]:[Dernier versement ETP]])</f>
        <v>78495.912854559254</v>
      </c>
      <c r="I14" s="47"/>
      <c r="J14" s="46"/>
      <c r="K14" s="47"/>
      <c r="L14" s="48"/>
      <c r="M14" s="49">
        <f t="shared" si="0"/>
        <v>78495.912854559254</v>
      </c>
      <c r="N14" s="4"/>
    </row>
    <row r="15" spans="1:16" ht="15" customHeight="1" x14ac:dyDescent="0.25">
      <c r="A15" s="30" t="s">
        <v>17</v>
      </c>
      <c r="B15" s="70"/>
      <c r="C15" s="46">
        <v>380004.45</v>
      </c>
      <c r="D15" s="46">
        <v>12491.19</v>
      </c>
      <c r="E15" s="47">
        <v>313996.51200000005</v>
      </c>
      <c r="F15" s="47">
        <v>50598.848163018411</v>
      </c>
      <c r="G15" s="47">
        <v>78499.128000000012</v>
      </c>
      <c r="H15" s="48">
        <f>SUM(Table134[[#This Row],[1e versement ETP *]:[Dernier versement ETP]])</f>
        <v>443094.48816301848</v>
      </c>
      <c r="I15" s="47">
        <v>14480.800000000001</v>
      </c>
      <c r="J15" s="46">
        <v>2152.2142412232538</v>
      </c>
      <c r="K15" s="47">
        <v>3620.2000000000003</v>
      </c>
      <c r="L15" s="48">
        <f>SUM(Table134[[#This Row],[1e versement du financement des projets *]:[Dernier versement du financement des projets]])</f>
        <v>20253.214241223257</v>
      </c>
      <c r="M15" s="49">
        <f t="shared" si="0"/>
        <v>463347.70240424172</v>
      </c>
      <c r="N15" s="4"/>
    </row>
    <row r="16" spans="1:16" s="4" customFormat="1" ht="15" customHeight="1" x14ac:dyDescent="0.25">
      <c r="A16" s="36" t="s">
        <v>75</v>
      </c>
      <c r="B16" s="70"/>
      <c r="C16" s="46">
        <v>0</v>
      </c>
      <c r="D16" s="46">
        <v>1451.04</v>
      </c>
      <c r="E16" s="56">
        <v>1160.8320000000001</v>
      </c>
      <c r="F16" s="47">
        <v>187.06182988036815</v>
      </c>
      <c r="G16" s="47">
        <v>290.20800000000003</v>
      </c>
      <c r="H16" s="48">
        <f>SUM(Table134[[#This Row],[1e versement ETP *]:[Dernier versement ETP]])</f>
        <v>1638.1018298803683</v>
      </c>
      <c r="I16" s="56"/>
      <c r="J16" s="47"/>
      <c r="K16" s="47"/>
      <c r="L16" s="48"/>
      <c r="M16" s="49">
        <f t="shared" si="0"/>
        <v>1638.1018298803683</v>
      </c>
    </row>
    <row r="17" spans="1:14" x14ac:dyDescent="0.25">
      <c r="A17" s="30" t="s">
        <v>58</v>
      </c>
      <c r="B17" s="70"/>
      <c r="C17" s="46">
        <v>756738.28</v>
      </c>
      <c r="D17" s="46">
        <v>257939.08</v>
      </c>
      <c r="E17" s="47">
        <v>811741.88800000004</v>
      </c>
      <c r="F17" s="47">
        <v>130807.83693060225</v>
      </c>
      <c r="G17" s="47">
        <v>202935.47200000001</v>
      </c>
      <c r="H17" s="48">
        <f>SUM(Table134[[#This Row],[1e versement ETP *]:[Dernier versement ETP]])</f>
        <v>1145485.1969306022</v>
      </c>
      <c r="I17" s="47"/>
      <c r="J17" s="46"/>
      <c r="K17" s="47"/>
      <c r="L17" s="48"/>
      <c r="M17" s="49">
        <f t="shared" si="0"/>
        <v>1145485.1969306022</v>
      </c>
      <c r="N17" s="4"/>
    </row>
    <row r="18" spans="1:14" x14ac:dyDescent="0.25">
      <c r="A18" s="30" t="s">
        <v>18</v>
      </c>
      <c r="B18" s="30"/>
      <c r="C18" s="46">
        <v>1715577.77</v>
      </c>
      <c r="D18" s="46">
        <v>357890.46</v>
      </c>
      <c r="E18" s="47">
        <v>1658774.584</v>
      </c>
      <c r="F18" s="47">
        <v>267302.59765589377</v>
      </c>
      <c r="G18" s="47">
        <v>414693.64600000001</v>
      </c>
      <c r="H18" s="48">
        <f>SUM(Table134[[#This Row],[1e versement ETP *]:[Dernier versement ETP]])</f>
        <v>2340770.8276558938</v>
      </c>
      <c r="I18" s="47"/>
      <c r="J18" s="46"/>
      <c r="K18" s="47"/>
      <c r="L18" s="48"/>
      <c r="M18" s="49">
        <f t="shared" si="0"/>
        <v>2340770.8276558938</v>
      </c>
      <c r="N18" s="4"/>
    </row>
    <row r="19" spans="1:14" x14ac:dyDescent="0.25">
      <c r="A19" s="30" t="s">
        <v>57</v>
      </c>
      <c r="B19" s="30"/>
      <c r="C19" s="46">
        <v>85452.32</v>
      </c>
      <c r="D19" s="46">
        <v>8579.3799999999992</v>
      </c>
      <c r="E19" s="47">
        <v>75225.360000000015</v>
      </c>
      <c r="F19" s="47">
        <v>12122.161945061347</v>
      </c>
      <c r="G19" s="47">
        <v>18806.340000000004</v>
      </c>
      <c r="H19" s="48">
        <f>SUM(Table134[[#This Row],[1e versement ETP *]:[Dernier versement ETP]])</f>
        <v>106153.86194506136</v>
      </c>
      <c r="I19" s="47"/>
      <c r="J19" s="46"/>
      <c r="K19" s="47"/>
      <c r="L19" s="48"/>
      <c r="M19" s="49">
        <f t="shared" si="0"/>
        <v>106153.86194506136</v>
      </c>
      <c r="N19" s="4"/>
    </row>
    <row r="20" spans="1:14" x14ac:dyDescent="0.25">
      <c r="A20" s="30" t="s">
        <v>19</v>
      </c>
      <c r="B20" s="30"/>
      <c r="C20" s="46">
        <v>94207.7</v>
      </c>
      <c r="D20" s="46">
        <v>8817</v>
      </c>
      <c r="E20" s="47">
        <v>82419.760000000009</v>
      </c>
      <c r="F20" s="47">
        <v>13281.500789003727</v>
      </c>
      <c r="G20" s="47">
        <v>20604.940000000002</v>
      </c>
      <c r="H20" s="48">
        <f>SUM(Table134[[#This Row],[1e versement ETP *]:[Dernier versement ETP]])</f>
        <v>116306.20078900373</v>
      </c>
      <c r="I20" s="47"/>
      <c r="J20" s="46"/>
      <c r="K20" s="47"/>
      <c r="L20" s="48"/>
      <c r="M20" s="49">
        <f t="shared" si="0"/>
        <v>116306.20078900373</v>
      </c>
      <c r="N20" s="4"/>
    </row>
    <row r="21" spans="1:14" x14ac:dyDescent="0.25">
      <c r="A21" s="30" t="s">
        <v>59</v>
      </c>
      <c r="B21" s="30"/>
      <c r="C21" s="46">
        <v>147748.07999999999</v>
      </c>
      <c r="D21" s="46">
        <v>39209.300000000003</v>
      </c>
      <c r="E21" s="47">
        <v>149565.90400000001</v>
      </c>
      <c r="F21" s="47">
        <v>24101.740553285472</v>
      </c>
      <c r="G21" s="47">
        <v>37391.476000000002</v>
      </c>
      <c r="H21" s="48">
        <f>SUM(Table134[[#This Row],[1e versement ETP *]:[Dernier versement ETP]])</f>
        <v>211059.12055328547</v>
      </c>
      <c r="I21" s="47"/>
      <c r="J21" s="46"/>
      <c r="K21" s="47"/>
      <c r="L21" s="48"/>
      <c r="M21" s="49">
        <f t="shared" si="0"/>
        <v>211059.12055328547</v>
      </c>
      <c r="N21" s="4"/>
    </row>
    <row r="22" spans="1:14" x14ac:dyDescent="0.25">
      <c r="A22" s="30" t="s">
        <v>54</v>
      </c>
      <c r="B22" s="30"/>
      <c r="C22" s="46">
        <v>0</v>
      </c>
      <c r="D22" s="46">
        <v>8937.0499999999993</v>
      </c>
      <c r="E22" s="47">
        <v>7149.6399999999994</v>
      </c>
      <c r="F22" s="47">
        <v>1152.1260108145498</v>
      </c>
      <c r="G22" s="47">
        <v>1787.4099999999999</v>
      </c>
      <c r="H22" s="48">
        <f>SUM(Table134[[#This Row],[1e versement ETP *]:[Dernier versement ETP]])</f>
        <v>10089.17601081455</v>
      </c>
      <c r="I22" s="47"/>
      <c r="J22" s="46"/>
      <c r="K22" s="47"/>
      <c r="L22" s="48"/>
      <c r="M22" s="49">
        <f t="shared" si="0"/>
        <v>10089.17601081455</v>
      </c>
      <c r="N22" s="4"/>
    </row>
    <row r="23" spans="1:14" x14ac:dyDescent="0.25">
      <c r="A23" s="30" t="s">
        <v>60</v>
      </c>
      <c r="B23" s="30"/>
      <c r="C23" s="46">
        <v>764549.19</v>
      </c>
      <c r="D23" s="46">
        <v>297728.49</v>
      </c>
      <c r="E23" s="47">
        <v>849822.14399999997</v>
      </c>
      <c r="F23" s="47">
        <v>136944.26525931206</v>
      </c>
      <c r="G23" s="47">
        <v>212455.53599999999</v>
      </c>
      <c r="H23" s="48">
        <f>SUM(Table134[[#This Row],[1e versement ETP *]:[Dernier versement ETP]])</f>
        <v>1199221.9452593122</v>
      </c>
      <c r="I23" s="47"/>
      <c r="J23" s="46"/>
      <c r="K23" s="47"/>
      <c r="L23" s="48"/>
      <c r="M23" s="49">
        <f t="shared" si="0"/>
        <v>1199221.9452593122</v>
      </c>
      <c r="N23" s="4"/>
    </row>
    <row r="24" spans="1:14" ht="15.75" customHeight="1" x14ac:dyDescent="0.25">
      <c r="A24" s="30" t="s">
        <v>20</v>
      </c>
      <c r="B24" s="30"/>
      <c r="C24" s="46">
        <v>931624.82</v>
      </c>
      <c r="D24" s="46">
        <v>925482.59</v>
      </c>
      <c r="E24" s="47">
        <v>1485685.9280000001</v>
      </c>
      <c r="F24" s="47">
        <v>239410.29220351687</v>
      </c>
      <c r="G24" s="47">
        <v>371421.48200000002</v>
      </c>
      <c r="H24" s="48">
        <f>SUM(Table134[[#This Row],[1e versement ETP *]:[Dernier versement ETP]])</f>
        <v>2096517.7022035171</v>
      </c>
      <c r="I24" s="47">
        <v>144837.44</v>
      </c>
      <c r="J24" s="46">
        <v>21526.51794309144</v>
      </c>
      <c r="K24" s="47">
        <v>36209.360000000001</v>
      </c>
      <c r="L24" s="48">
        <f>SUM(Table134[[#This Row],[1e versement du financement des projets *]:[Dernier versement du financement des projets]])</f>
        <v>202573.31794309145</v>
      </c>
      <c r="M24" s="49">
        <f t="shared" si="0"/>
        <v>2299091.0201466084</v>
      </c>
      <c r="N24" s="4"/>
    </row>
    <row r="25" spans="1:14" x14ac:dyDescent="0.25">
      <c r="A25" s="30" t="s">
        <v>61</v>
      </c>
      <c r="B25" s="30"/>
      <c r="C25" s="46">
        <v>109658.58</v>
      </c>
      <c r="D25" s="46">
        <v>21641.65</v>
      </c>
      <c r="E25" s="47">
        <v>105040.18400000001</v>
      </c>
      <c r="F25" s="47">
        <v>16926.660386697298</v>
      </c>
      <c r="G25" s="47">
        <v>26260.046000000002</v>
      </c>
      <c r="H25" s="48">
        <f>SUM(Table134[[#This Row],[1e versement ETP *]:[Dernier versement ETP]])</f>
        <v>148226.89038669731</v>
      </c>
      <c r="I25" s="47"/>
      <c r="J25" s="46"/>
      <c r="K25" s="47"/>
      <c r="L25" s="48"/>
      <c r="M25" s="49">
        <f t="shared" si="0"/>
        <v>148226.89038669731</v>
      </c>
      <c r="N25" s="4"/>
    </row>
    <row r="26" spans="1:14" x14ac:dyDescent="0.25">
      <c r="A26" s="30" t="s">
        <v>21</v>
      </c>
      <c r="B26" s="30"/>
      <c r="C26" s="46">
        <v>277257.94</v>
      </c>
      <c r="D26" s="46">
        <v>83555.17</v>
      </c>
      <c r="E26" s="47">
        <v>288650.48800000001</v>
      </c>
      <c r="F26" s="47">
        <v>46514.472792911685</v>
      </c>
      <c r="G26" s="47">
        <v>72162.622000000003</v>
      </c>
      <c r="H26" s="48">
        <f>SUM(Table134[[#This Row],[1e versement ETP *]:[Dernier versement ETP]])</f>
        <v>407327.58279291168</v>
      </c>
      <c r="I26" s="47"/>
      <c r="J26" s="50"/>
      <c r="K26" s="47"/>
      <c r="L26" s="48"/>
      <c r="M26" s="49">
        <f t="shared" si="0"/>
        <v>407327.58279291168</v>
      </c>
      <c r="N26" s="4"/>
    </row>
    <row r="27" spans="1:14" x14ac:dyDescent="0.25">
      <c r="A27" s="30" t="s">
        <v>62</v>
      </c>
      <c r="B27" s="30"/>
      <c r="C27" s="46">
        <v>0</v>
      </c>
      <c r="D27" s="46">
        <v>15806.79</v>
      </c>
      <c r="E27" s="47">
        <v>12645.432000000001</v>
      </c>
      <c r="F27" s="47">
        <v>2037.7433164728093</v>
      </c>
      <c r="G27" s="47">
        <v>3161.3580000000002</v>
      </c>
      <c r="H27" s="48">
        <f>SUM(Table134[[#This Row],[1e versement ETP *]:[Dernier versement ETP]])</f>
        <v>17844.533316472811</v>
      </c>
      <c r="I27" s="47"/>
      <c r="J27" s="46"/>
      <c r="K27" s="47"/>
      <c r="L27" s="48"/>
      <c r="M27" s="49">
        <f t="shared" si="0"/>
        <v>17844.533316472811</v>
      </c>
      <c r="N27" s="4"/>
    </row>
    <row r="28" spans="1:14" x14ac:dyDescent="0.25">
      <c r="A28" s="30" t="s">
        <v>22</v>
      </c>
      <c r="B28" s="30"/>
      <c r="C28" s="46">
        <v>111804.3</v>
      </c>
      <c r="D28" s="46">
        <v>36830.559999999998</v>
      </c>
      <c r="E28" s="47">
        <v>118907.88799999999</v>
      </c>
      <c r="F28" s="47">
        <v>19161.366258416267</v>
      </c>
      <c r="G28" s="47">
        <v>29726.971999999998</v>
      </c>
      <c r="H28" s="48">
        <f>SUM(Table134[[#This Row],[1e versement ETP *]:[Dernier versement ETP]])</f>
        <v>167796.22625841625</v>
      </c>
      <c r="I28" s="47"/>
      <c r="J28" s="46"/>
      <c r="K28" s="47"/>
      <c r="L28" s="48"/>
      <c r="M28" s="49">
        <f t="shared" si="0"/>
        <v>167796.22625841625</v>
      </c>
      <c r="N28" s="4"/>
    </row>
    <row r="29" spans="1:14" ht="15.75" customHeight="1" x14ac:dyDescent="0.25">
      <c r="A29" s="30" t="s">
        <v>63</v>
      </c>
      <c r="B29" s="30"/>
      <c r="C29" s="46">
        <v>59245.19</v>
      </c>
      <c r="D29" s="46">
        <v>14430.97</v>
      </c>
      <c r="E29" s="47">
        <v>58940.928000000007</v>
      </c>
      <c r="F29" s="47">
        <v>9498.0133615605264</v>
      </c>
      <c r="G29" s="47">
        <v>14735.232000000002</v>
      </c>
      <c r="H29" s="48">
        <f>SUM(Table134[[#This Row],[1e versement ETP *]:[Dernier versement ETP]])</f>
        <v>83174.173361560534</v>
      </c>
      <c r="I29" s="47"/>
      <c r="J29" s="46"/>
      <c r="K29" s="47"/>
      <c r="L29" s="48"/>
      <c r="M29" s="49">
        <f t="shared" si="0"/>
        <v>83174.173361560534</v>
      </c>
      <c r="N29" s="4"/>
    </row>
    <row r="30" spans="1:14" x14ac:dyDescent="0.25">
      <c r="A30" s="30" t="s">
        <v>23</v>
      </c>
      <c r="B30" s="30"/>
      <c r="C30" s="46">
        <v>114980.67</v>
      </c>
      <c r="D30" s="46">
        <v>9497.61</v>
      </c>
      <c r="E30" s="47">
        <v>99582.624000000011</v>
      </c>
      <c r="F30" s="47">
        <v>16047.20396209673</v>
      </c>
      <c r="G30" s="47">
        <v>24895.656000000003</v>
      </c>
      <c r="H30" s="48">
        <f>SUM(Table134[[#This Row],[1e versement ETP *]:[Dernier versement ETP]])</f>
        <v>140525.48396209674</v>
      </c>
      <c r="I30" s="47"/>
      <c r="J30" s="46"/>
      <c r="K30" s="47"/>
      <c r="L30" s="48"/>
      <c r="M30" s="49">
        <f t="shared" si="0"/>
        <v>140525.48396209674</v>
      </c>
      <c r="N30" s="4"/>
    </row>
    <row r="31" spans="1:14" x14ac:dyDescent="0.25">
      <c r="A31" s="30" t="s">
        <v>24</v>
      </c>
      <c r="B31" s="30"/>
      <c r="C31" s="46">
        <v>22067.599999999999</v>
      </c>
      <c r="D31" s="46">
        <v>1839.74</v>
      </c>
      <c r="E31" s="47">
        <v>19125.871999999999</v>
      </c>
      <c r="F31" s="47">
        <v>3082.0313485307929</v>
      </c>
      <c r="G31" s="47">
        <v>4781.4679999999998</v>
      </c>
      <c r="H31" s="48">
        <f>SUM(Table134[[#This Row],[1e versement ETP *]:[Dernier versement ETP]])</f>
        <v>26989.371348530793</v>
      </c>
      <c r="I31" s="47"/>
      <c r="J31" s="46"/>
      <c r="K31" s="47"/>
      <c r="L31" s="48"/>
      <c r="M31" s="49">
        <f t="shared" si="0"/>
        <v>26989.371348530793</v>
      </c>
      <c r="N31" s="4"/>
    </row>
    <row r="32" spans="1:14" x14ac:dyDescent="0.25">
      <c r="A32" s="30" t="s">
        <v>67</v>
      </c>
      <c r="B32" s="30"/>
      <c r="C32" s="46">
        <v>190756.58</v>
      </c>
      <c r="D32" s="46">
        <v>20805.46</v>
      </c>
      <c r="E32" s="47">
        <v>169249.63199999998</v>
      </c>
      <c r="F32" s="47">
        <v>27273.667394161184</v>
      </c>
      <c r="G32" s="47">
        <v>42312.407999999996</v>
      </c>
      <c r="H32" s="48">
        <f>SUM(Table134[[#This Row],[1e versement ETP *]:[Dernier versement ETP]])</f>
        <v>238835.70739416117</v>
      </c>
      <c r="I32" s="47"/>
      <c r="J32" s="46"/>
      <c r="K32" s="47"/>
      <c r="L32" s="48"/>
      <c r="M32" s="49">
        <f t="shared" si="0"/>
        <v>238835.70739416117</v>
      </c>
      <c r="N32" s="4"/>
    </row>
    <row r="33" spans="1:14" x14ac:dyDescent="0.25">
      <c r="A33" s="30" t="s">
        <v>25</v>
      </c>
      <c r="B33" s="30"/>
      <c r="C33" s="46">
        <v>175292.09</v>
      </c>
      <c r="D33" s="46">
        <v>36295.31</v>
      </c>
      <c r="E33" s="47">
        <v>169269.92</v>
      </c>
      <c r="F33" s="47">
        <v>27276.936696183024</v>
      </c>
      <c r="G33" s="47">
        <v>42317.48</v>
      </c>
      <c r="H33" s="48">
        <f>SUM(Table134[[#This Row],[1e versement ETP *]:[Dernier versement ETP]])</f>
        <v>238864.33669618305</v>
      </c>
      <c r="I33" s="47"/>
      <c r="J33" s="46"/>
      <c r="K33" s="47"/>
      <c r="L33" s="48"/>
      <c r="M33" s="49">
        <f t="shared" si="0"/>
        <v>238864.33669618305</v>
      </c>
      <c r="N33" s="4"/>
    </row>
    <row r="34" spans="1:14" x14ac:dyDescent="0.25">
      <c r="A34" s="30" t="s">
        <v>64</v>
      </c>
      <c r="B34" s="30"/>
      <c r="C34" s="46">
        <v>153937.23000000001</v>
      </c>
      <c r="D34" s="46">
        <v>19917.560000000001</v>
      </c>
      <c r="E34" s="47">
        <v>139083.83200000002</v>
      </c>
      <c r="F34" s="47">
        <v>22412.611058873041</v>
      </c>
      <c r="G34" s="47">
        <v>34770.958000000006</v>
      </c>
      <c r="H34" s="48">
        <f>SUM(Table134[[#This Row],[1e versement ETP *]:[Dernier versement ETP]])</f>
        <v>196267.40105887307</v>
      </c>
      <c r="I34" s="47"/>
      <c r="J34" s="46"/>
      <c r="K34" s="47"/>
      <c r="L34" s="48"/>
      <c r="M34" s="49">
        <f t="shared" si="0"/>
        <v>196267.40105887307</v>
      </c>
      <c r="N34" s="4"/>
    </row>
    <row r="35" spans="1:14" x14ac:dyDescent="0.25">
      <c r="A35" s="30" t="s">
        <v>68</v>
      </c>
      <c r="B35" s="30"/>
      <c r="C35" s="46">
        <v>228299.3</v>
      </c>
      <c r="D35" s="46">
        <v>19393.939999999999</v>
      </c>
      <c r="E35" s="47">
        <v>198154.592</v>
      </c>
      <c r="F35" s="47">
        <v>31931.546148553593</v>
      </c>
      <c r="G35" s="47">
        <v>49538.648000000001</v>
      </c>
      <c r="H35" s="48">
        <f>SUM(Table134[[#This Row],[1e versement ETP *]:[Dernier versement ETP]])</f>
        <v>279624.7861485536</v>
      </c>
      <c r="I35" s="47"/>
      <c r="J35" s="46"/>
      <c r="K35" s="47"/>
      <c r="L35" s="48"/>
      <c r="M35" s="49">
        <f t="shared" si="0"/>
        <v>279624.7861485536</v>
      </c>
      <c r="N35" s="4"/>
    </row>
    <row r="36" spans="1:14" x14ac:dyDescent="0.25">
      <c r="A36" s="30" t="s">
        <v>26</v>
      </c>
      <c r="B36" s="30"/>
      <c r="C36" s="46">
        <v>37016.5</v>
      </c>
      <c r="D36" s="46">
        <v>13294.76</v>
      </c>
      <c r="E36" s="47">
        <v>40249.008000000002</v>
      </c>
      <c r="F36" s="47">
        <v>6485.9110425535982</v>
      </c>
      <c r="G36" s="47">
        <v>10062.252</v>
      </c>
      <c r="H36" s="48">
        <f>SUM(Table134[[#This Row],[1e versement ETP *]:[Dernier versement ETP]])</f>
        <v>56797.1710425536</v>
      </c>
      <c r="I36" s="47"/>
      <c r="J36" s="46"/>
      <c r="K36" s="47"/>
      <c r="L36" s="48"/>
      <c r="M36" s="49">
        <f t="shared" si="0"/>
        <v>56797.1710425536</v>
      </c>
      <c r="N36" s="4"/>
    </row>
    <row r="37" spans="1:14" x14ac:dyDescent="0.25">
      <c r="A37" s="30" t="s">
        <v>27</v>
      </c>
      <c r="B37" s="30"/>
      <c r="C37" s="46">
        <v>34986.53</v>
      </c>
      <c r="D37" s="46">
        <v>1366.23</v>
      </c>
      <c r="E37" s="47">
        <v>29082.208000000002</v>
      </c>
      <c r="F37" s="47">
        <v>4686.4413157472245</v>
      </c>
      <c r="G37" s="47">
        <v>7270.5520000000006</v>
      </c>
      <c r="H37" s="48">
        <f>SUM(Table134[[#This Row],[1e versement ETP *]:[Dernier versement ETP]])</f>
        <v>41039.201315747232</v>
      </c>
      <c r="I37" s="47"/>
      <c r="J37" s="46"/>
      <c r="K37" s="47"/>
      <c r="L37" s="48"/>
      <c r="M37" s="49">
        <f t="shared" si="0"/>
        <v>41039.201315747232</v>
      </c>
      <c r="N37" s="4"/>
    </row>
    <row r="38" spans="1:14" x14ac:dyDescent="0.25">
      <c r="A38" s="30" t="s">
        <v>65</v>
      </c>
      <c r="B38" s="30"/>
      <c r="C38" s="46">
        <v>73098.84</v>
      </c>
      <c r="D38" s="46">
        <v>14166.23</v>
      </c>
      <c r="E38" s="47">
        <v>69812.055999999997</v>
      </c>
      <c r="F38" s="47">
        <v>11249.837136700862</v>
      </c>
      <c r="G38" s="47">
        <v>17453.013999999999</v>
      </c>
      <c r="H38" s="48">
        <f>SUM(Table134[[#This Row],[1e versement ETP *]:[Dernier versement ETP]])</f>
        <v>98514.907136700858</v>
      </c>
      <c r="I38" s="47"/>
      <c r="J38" s="46"/>
      <c r="K38" s="47"/>
      <c r="L38" s="48"/>
      <c r="M38" s="49">
        <f t="shared" si="0"/>
        <v>98514.907136700858</v>
      </c>
      <c r="N38" s="4"/>
    </row>
    <row r="39" spans="1:14" x14ac:dyDescent="0.25">
      <c r="A39" s="30" t="s">
        <v>66</v>
      </c>
      <c r="B39" s="30"/>
      <c r="C39" s="46">
        <v>151091.45000000001</v>
      </c>
      <c r="D39" s="46">
        <v>7521.11</v>
      </c>
      <c r="E39" s="47">
        <v>126890.04800000001</v>
      </c>
      <c r="F39" s="47">
        <v>20447.648387094559</v>
      </c>
      <c r="G39" s="47">
        <v>31722.512000000002</v>
      </c>
      <c r="H39" s="48">
        <f>SUM(Table134[[#This Row],[1e versement ETP *]:[Dernier versement ETP]])</f>
        <v>179060.20838709455</v>
      </c>
      <c r="I39" s="47"/>
      <c r="J39" s="46"/>
      <c r="K39" s="47"/>
      <c r="L39" s="48"/>
      <c r="M39" s="49">
        <f t="shared" si="0"/>
        <v>179060.20838709455</v>
      </c>
      <c r="N39" s="4"/>
    </row>
    <row r="40" spans="1:14" x14ac:dyDescent="0.25">
      <c r="A40" s="30" t="s">
        <v>28</v>
      </c>
      <c r="B40" s="30"/>
      <c r="C40" s="46">
        <v>215011.79</v>
      </c>
      <c r="D40" s="46">
        <v>59118.85</v>
      </c>
      <c r="E40" s="47">
        <v>219304.51200000002</v>
      </c>
      <c r="F40" s="47">
        <v>35339.741940040563</v>
      </c>
      <c r="G40" s="47">
        <v>54826.128000000004</v>
      </c>
      <c r="H40" s="48">
        <f>SUM(Table134[[#This Row],[1e versement ETP *]:[Dernier versement ETP]])</f>
        <v>309470.38194004062</v>
      </c>
      <c r="I40" s="47"/>
      <c r="J40" s="46"/>
      <c r="K40" s="47"/>
      <c r="L40" s="48"/>
      <c r="M40" s="49">
        <f t="shared" si="0"/>
        <v>309470.38194004062</v>
      </c>
      <c r="N40" s="4"/>
    </row>
    <row r="41" spans="1:14" x14ac:dyDescent="0.25">
      <c r="A41" s="30" t="s">
        <v>69</v>
      </c>
      <c r="B41" s="30"/>
      <c r="C41" s="46">
        <v>21403.96</v>
      </c>
      <c r="D41" s="46">
        <v>3472.27</v>
      </c>
      <c r="E41" s="47">
        <v>19900.984</v>
      </c>
      <c r="F41" s="47">
        <v>3206.9364761308516</v>
      </c>
      <c r="G41" s="47">
        <v>4975.2460000000001</v>
      </c>
      <c r="H41" s="48">
        <f>SUM(Table134[[#This Row],[1e versement ETP *]:[Dernier versement ETP]])</f>
        <v>28083.166476130849</v>
      </c>
      <c r="I41" s="47"/>
      <c r="J41" s="46"/>
      <c r="K41" s="47"/>
      <c r="L41" s="48"/>
      <c r="M41" s="49">
        <f t="shared" si="0"/>
        <v>28083.166476130849</v>
      </c>
      <c r="N41" s="4"/>
    </row>
    <row r="42" spans="1:14" x14ac:dyDescent="0.25">
      <c r="A42" s="30" t="s">
        <v>70</v>
      </c>
      <c r="B42" s="30"/>
      <c r="C42" s="46">
        <v>83147.97</v>
      </c>
      <c r="D42" s="46">
        <v>5066.2</v>
      </c>
      <c r="E42" s="47">
        <v>70571.335999999996</v>
      </c>
      <c r="F42" s="47">
        <v>11372.191022699497</v>
      </c>
      <c r="G42" s="47">
        <v>17642.833999999999</v>
      </c>
      <c r="H42" s="48">
        <f>SUM(Table134[[#This Row],[1e versement ETP *]:[Dernier versement ETP]])</f>
        <v>99586.361022699493</v>
      </c>
      <c r="I42" s="47"/>
      <c r="J42" s="46"/>
      <c r="K42" s="47"/>
      <c r="L42" s="48"/>
      <c r="M42" s="49">
        <f t="shared" si="0"/>
        <v>99586.361022699493</v>
      </c>
      <c r="N42" s="4"/>
    </row>
    <row r="43" spans="1:14" x14ac:dyDescent="0.25">
      <c r="A43" s="30" t="s">
        <v>71</v>
      </c>
      <c r="B43" s="30"/>
      <c r="C43" s="46">
        <v>31240.71</v>
      </c>
      <c r="D43" s="46">
        <v>1162.9100000000001</v>
      </c>
      <c r="E43" s="47">
        <v>25922.896000000001</v>
      </c>
      <c r="F43" s="47">
        <v>4177.3351885186457</v>
      </c>
      <c r="G43" s="47">
        <v>6480.7240000000002</v>
      </c>
      <c r="H43" s="48">
        <f>SUM(Table134[[#This Row],[1e versement ETP *]:[Dernier versement ETP]])</f>
        <v>36580.955188518645</v>
      </c>
      <c r="I43" s="47"/>
      <c r="J43" s="46"/>
      <c r="K43" s="47"/>
      <c r="L43" s="48"/>
      <c r="M43" s="49">
        <f t="shared" si="0"/>
        <v>36580.955188518645</v>
      </c>
      <c r="N43" s="4"/>
    </row>
    <row r="44" spans="1:14" x14ac:dyDescent="0.25">
      <c r="A44" s="30" t="s">
        <v>29</v>
      </c>
      <c r="B44" s="30"/>
      <c r="C44" s="46">
        <v>111098.38</v>
      </c>
      <c r="D44" s="46">
        <v>7365.91</v>
      </c>
      <c r="E44" s="47">
        <v>94771.432000000015</v>
      </c>
      <c r="F44" s="47">
        <v>15271.906262321232</v>
      </c>
      <c r="G44" s="47">
        <v>23692.858000000004</v>
      </c>
      <c r="H44" s="48">
        <f>SUM(Table134[[#This Row],[1e versement ETP *]:[Dernier versement ETP]])</f>
        <v>133736.19626232126</v>
      </c>
      <c r="I44" s="47">
        <v>89844.800000000003</v>
      </c>
      <c r="J44" s="46">
        <v>13353.216539131499</v>
      </c>
      <c r="K44" s="47">
        <v>22461.200000000001</v>
      </c>
      <c r="L44" s="48">
        <f>SUM(Table134[[#This Row],[1e versement du financement des projets *]:[Dernier versement du financement des projets]])</f>
        <v>125659.21653913149</v>
      </c>
      <c r="M44" s="49">
        <f t="shared" si="0"/>
        <v>259395.41280145274</v>
      </c>
      <c r="N44" s="4"/>
    </row>
    <row r="45" spans="1:14" x14ac:dyDescent="0.25">
      <c r="A45" s="30" t="s">
        <v>72</v>
      </c>
      <c r="B45" s="30"/>
      <c r="C45" s="46">
        <v>19062.560000000001</v>
      </c>
      <c r="D45" s="46">
        <v>2269.39</v>
      </c>
      <c r="E45" s="47">
        <v>17065.560000000001</v>
      </c>
      <c r="F45" s="47">
        <v>2750.0231571262821</v>
      </c>
      <c r="G45" s="47">
        <v>4266.3900000000003</v>
      </c>
      <c r="H45" s="48">
        <f>SUM(Table134[[#This Row],[1e versement ETP *]:[Dernier versement ETP]])</f>
        <v>24081.973157126282</v>
      </c>
      <c r="I45" s="47"/>
      <c r="J45" s="46"/>
      <c r="K45" s="47"/>
      <c r="L45" s="48"/>
      <c r="M45" s="49">
        <f t="shared" si="0"/>
        <v>24081.973157126282</v>
      </c>
      <c r="N45" s="4"/>
    </row>
    <row r="46" spans="1:14" x14ac:dyDescent="0.25">
      <c r="A46" s="30" t="s">
        <v>30</v>
      </c>
      <c r="B46" s="30"/>
      <c r="C46" s="46">
        <v>0</v>
      </c>
      <c r="D46" s="46">
        <v>18356.43</v>
      </c>
      <c r="E46" s="47">
        <v>14685.144</v>
      </c>
      <c r="F46" s="47">
        <v>2366.4319287344852</v>
      </c>
      <c r="G46" s="47">
        <v>3671.2860000000001</v>
      </c>
      <c r="H46" s="48">
        <f>SUM(Table134[[#This Row],[1e versement ETP *]:[Dernier versement ETP]])</f>
        <v>20722.861928734485</v>
      </c>
      <c r="I46" s="47"/>
      <c r="J46" s="46"/>
      <c r="K46" s="47"/>
      <c r="L46" s="48"/>
      <c r="M46" s="49">
        <f t="shared" si="0"/>
        <v>20722.861928734485</v>
      </c>
      <c r="N46" s="4"/>
    </row>
    <row r="47" spans="1:14" x14ac:dyDescent="0.25">
      <c r="A47" s="30" t="s">
        <v>31</v>
      </c>
      <c r="B47" s="30"/>
      <c r="C47" s="46">
        <v>251282.9</v>
      </c>
      <c r="D47" s="46">
        <v>46046.41</v>
      </c>
      <c r="E47" s="47">
        <v>237863.448</v>
      </c>
      <c r="F47" s="47">
        <v>38330.414603089681</v>
      </c>
      <c r="G47" s="47">
        <v>59465.862000000001</v>
      </c>
      <c r="H47" s="48">
        <f>SUM(Table134[[#This Row],[1e versement ETP *]:[Dernier versement ETP]])</f>
        <v>335659.72460308968</v>
      </c>
      <c r="I47" s="47"/>
      <c r="J47" s="46"/>
      <c r="K47" s="47"/>
      <c r="L47" s="48"/>
      <c r="M47" s="49">
        <f t="shared" si="0"/>
        <v>335659.72460308968</v>
      </c>
      <c r="N47" s="4"/>
    </row>
    <row r="48" spans="1:14" x14ac:dyDescent="0.25">
      <c r="A48" s="30" t="s">
        <v>32</v>
      </c>
      <c r="B48" s="30"/>
      <c r="C48" s="46">
        <v>42214.69</v>
      </c>
      <c r="D48" s="46">
        <v>7877.73</v>
      </c>
      <c r="E48" s="47">
        <v>40073.936000000002</v>
      </c>
      <c r="F48" s="47">
        <v>6457.6991318888195</v>
      </c>
      <c r="G48" s="47">
        <v>10018.484</v>
      </c>
      <c r="H48" s="48">
        <f>SUM(Table134[[#This Row],[1e versement ETP *]:[Dernier versement ETP]])</f>
        <v>56550.119131888816</v>
      </c>
      <c r="I48" s="47"/>
      <c r="J48" s="50"/>
      <c r="K48" s="47"/>
      <c r="L48" s="48"/>
      <c r="M48" s="49">
        <f t="shared" si="0"/>
        <v>56550.119131888816</v>
      </c>
      <c r="N48" s="4"/>
    </row>
    <row r="49" spans="1:14" x14ac:dyDescent="0.25">
      <c r="A49" s="30" t="s">
        <v>33</v>
      </c>
      <c r="B49" s="30"/>
      <c r="C49" s="46">
        <v>0</v>
      </c>
      <c r="D49" s="46">
        <v>49985.97</v>
      </c>
      <c r="E49" s="47">
        <v>39988.776000000005</v>
      </c>
      <c r="F49" s="47">
        <v>6443.9760561701869</v>
      </c>
      <c r="G49" s="47">
        <v>9997.1940000000013</v>
      </c>
      <c r="H49" s="48">
        <f>SUM(Table134[[#This Row],[1e versement ETP *]:[Dernier versement ETP]])</f>
        <v>56429.946056170193</v>
      </c>
      <c r="I49" s="47">
        <v>244029.6</v>
      </c>
      <c r="J49" s="46">
        <v>36268.989309983845</v>
      </c>
      <c r="K49" s="47">
        <v>61007.4</v>
      </c>
      <c r="L49" s="48">
        <f>SUM(Table134[[#This Row],[1e versement du financement des projets *]:[Dernier versement du financement des projets]])</f>
        <v>341305.98930998385</v>
      </c>
      <c r="M49" s="49">
        <f t="shared" si="0"/>
        <v>397735.93536615407</v>
      </c>
      <c r="N49" s="4"/>
    </row>
    <row r="50" spans="1:14" x14ac:dyDescent="0.25">
      <c r="A50" s="30" t="s">
        <v>34</v>
      </c>
      <c r="B50" s="30"/>
      <c r="C50" s="46">
        <v>34390.11</v>
      </c>
      <c r="D50" s="46">
        <v>0</v>
      </c>
      <c r="E50" s="47">
        <v>27512.088000000003</v>
      </c>
      <c r="F50" s="47">
        <v>4433.4249272157549</v>
      </c>
      <c r="G50" s="47">
        <v>6878.0220000000008</v>
      </c>
      <c r="H50" s="48">
        <f>SUM(Table134[[#This Row],[1e versement ETP *]:[Dernier versement ETP]])</f>
        <v>38823.534927215762</v>
      </c>
      <c r="I50" s="47"/>
      <c r="J50" s="46"/>
      <c r="K50" s="47"/>
      <c r="L50" s="48"/>
      <c r="M50" s="49">
        <f t="shared" si="0"/>
        <v>38823.534927215762</v>
      </c>
      <c r="N50" s="4"/>
    </row>
    <row r="51" spans="1:14" x14ac:dyDescent="0.25">
      <c r="A51" s="30" t="s">
        <v>35</v>
      </c>
      <c r="B51" s="30"/>
      <c r="C51" s="46">
        <v>0</v>
      </c>
      <c r="D51" s="46">
        <v>2108.52</v>
      </c>
      <c r="E51" s="47">
        <v>1686.816</v>
      </c>
      <c r="F51" s="47">
        <v>271.82132094177553</v>
      </c>
      <c r="G51" s="47">
        <v>421.70400000000001</v>
      </c>
      <c r="H51" s="48">
        <f>SUM(Table134[[#This Row],[1e versement ETP *]:[Dernier versement ETP]])</f>
        <v>2380.3413209417758</v>
      </c>
      <c r="I51" s="47"/>
      <c r="J51" s="46"/>
      <c r="K51" s="47"/>
      <c r="L51" s="48"/>
      <c r="M51" s="49">
        <f t="shared" si="0"/>
        <v>2380.3413209417758</v>
      </c>
      <c r="N51" s="4"/>
    </row>
    <row r="52" spans="1:14" x14ac:dyDescent="0.25">
      <c r="A52" s="30" t="s">
        <v>73</v>
      </c>
      <c r="B52" s="30"/>
      <c r="C52" s="46">
        <v>196139.53</v>
      </c>
      <c r="D52" s="46">
        <v>3720.05</v>
      </c>
      <c r="E52" s="47">
        <v>159887.66399999999</v>
      </c>
      <c r="F52" s="47">
        <v>25765.036631603427</v>
      </c>
      <c r="G52" s="47">
        <v>39971.915999999997</v>
      </c>
      <c r="H52" s="48">
        <f>SUM(Table134[[#This Row],[1e versement ETP *]:[Dernier versement ETP]])</f>
        <v>225624.61663160342</v>
      </c>
      <c r="I52" s="47"/>
      <c r="J52" s="46"/>
      <c r="K52" s="47"/>
      <c r="L52" s="48"/>
      <c r="M52" s="49">
        <f t="shared" si="0"/>
        <v>225624.61663160342</v>
      </c>
      <c r="N52" s="4"/>
    </row>
    <row r="53" spans="1:14" x14ac:dyDescent="0.25">
      <c r="A53" s="30" t="s">
        <v>36</v>
      </c>
      <c r="B53" s="30"/>
      <c r="C53" s="46">
        <v>178585.29</v>
      </c>
      <c r="D53" s="46">
        <v>33257.86</v>
      </c>
      <c r="E53" s="47">
        <v>169474.52000000002</v>
      </c>
      <c r="F53" s="47">
        <v>27309.906885145356</v>
      </c>
      <c r="G53" s="47">
        <v>42368.630000000005</v>
      </c>
      <c r="H53" s="48">
        <f>SUM(Table134[[#This Row],[1e versement ETP *]:[Dernier versement ETP]])</f>
        <v>239153.05688514537</v>
      </c>
      <c r="I53" s="47"/>
      <c r="J53" s="46"/>
      <c r="K53" s="47"/>
      <c r="L53" s="48"/>
      <c r="M53" s="49">
        <f t="shared" si="0"/>
        <v>239153.05688514537</v>
      </c>
      <c r="N53" s="4"/>
    </row>
    <row r="54" spans="1:14" x14ac:dyDescent="0.25">
      <c r="A54" s="30" t="s">
        <v>37</v>
      </c>
      <c r="B54" s="30"/>
      <c r="C54" s="46">
        <v>506876.53</v>
      </c>
      <c r="D54" s="46">
        <v>61037.9</v>
      </c>
      <c r="E54" s="47">
        <v>454331.54400000005</v>
      </c>
      <c r="F54" s="47">
        <v>73213.08336866404</v>
      </c>
      <c r="G54" s="47">
        <v>113582.88600000001</v>
      </c>
      <c r="H54" s="48">
        <f>SUM(Table134[[#This Row],[1e versement ETP *]:[Dernier versement ETP]])</f>
        <v>641127.51336866419</v>
      </c>
      <c r="I54" s="47"/>
      <c r="J54" s="50"/>
      <c r="K54" s="47"/>
      <c r="L54" s="48"/>
      <c r="M54" s="49">
        <f t="shared" si="0"/>
        <v>641127.51336866419</v>
      </c>
      <c r="N54" s="4"/>
    </row>
    <row r="55" spans="1:14" x14ac:dyDescent="0.25">
      <c r="A55" s="30" t="s">
        <v>38</v>
      </c>
      <c r="B55" s="30"/>
      <c r="C55" s="46">
        <v>334591.65000000002</v>
      </c>
      <c r="D55" s="46">
        <v>34922.75</v>
      </c>
      <c r="E55" s="47">
        <v>295611.52000000002</v>
      </c>
      <c r="F55" s="47">
        <v>47636.205639504304</v>
      </c>
      <c r="G55" s="47">
        <v>73902.880000000005</v>
      </c>
      <c r="H55" s="48">
        <f>SUM(Table134[[#This Row],[1e versement ETP *]:[Dernier versement ETP]])</f>
        <v>417150.60563950433</v>
      </c>
      <c r="I55" s="51"/>
      <c r="J55" s="51"/>
      <c r="K55" s="47"/>
      <c r="L55" s="48"/>
      <c r="M55" s="49">
        <f t="shared" si="0"/>
        <v>417150.60563950433</v>
      </c>
      <c r="N55" s="4"/>
    </row>
    <row r="56" spans="1:14" x14ac:dyDescent="0.25">
      <c r="A56" s="30" t="s">
        <v>39</v>
      </c>
      <c r="B56" s="30"/>
      <c r="C56" s="46">
        <v>80931.42</v>
      </c>
      <c r="D56" s="46">
        <v>9003.77</v>
      </c>
      <c r="E56" s="47">
        <v>71948.152000000002</v>
      </c>
      <c r="F56" s="47">
        <v>11594.057511880163</v>
      </c>
      <c r="G56" s="47">
        <v>17987.038</v>
      </c>
      <c r="H56" s="48">
        <f>SUM(Table134[[#This Row],[1e versement ETP *]:[Dernier versement ETP]])</f>
        <v>101529.24751188017</v>
      </c>
      <c r="I56" s="47"/>
      <c r="J56" s="46"/>
      <c r="K56" s="47"/>
      <c r="L56" s="48"/>
      <c r="M56" s="49">
        <f t="shared" si="0"/>
        <v>101529.24751188017</v>
      </c>
      <c r="N56" s="4"/>
    </row>
    <row r="57" spans="1:14" x14ac:dyDescent="0.25">
      <c r="A57" s="30" t="s">
        <v>74</v>
      </c>
      <c r="B57" s="30"/>
      <c r="C57" s="46">
        <v>90434.12</v>
      </c>
      <c r="D57" s="46">
        <v>0</v>
      </c>
      <c r="E57" s="47">
        <v>72347.296000000002</v>
      </c>
      <c r="F57" s="47">
        <v>11658.377419520346</v>
      </c>
      <c r="G57" s="47">
        <v>18086.824000000001</v>
      </c>
      <c r="H57" s="48">
        <f>SUM(Table134[[#This Row],[1e versement ETP *]:[Dernier versement ETP]])</f>
        <v>102092.49741952034</v>
      </c>
      <c r="I57" s="47"/>
      <c r="J57" s="52"/>
      <c r="K57" s="47"/>
      <c r="L57" s="48"/>
      <c r="M57" s="49">
        <f t="shared" si="0"/>
        <v>102092.49741952034</v>
      </c>
    </row>
    <row r="58" spans="1:14" x14ac:dyDescent="0.25">
      <c r="A58" s="30" t="s">
        <v>40</v>
      </c>
      <c r="B58" s="30"/>
      <c r="C58" s="46">
        <v>45472.59</v>
      </c>
      <c r="D58" s="46">
        <v>14980.42</v>
      </c>
      <c r="E58" s="47">
        <v>48362.407999999996</v>
      </c>
      <c r="F58" s="47">
        <v>7793.3417909748841</v>
      </c>
      <c r="G58" s="47">
        <v>12090.601999999999</v>
      </c>
      <c r="H58" s="48">
        <f>SUM(Table134[[#This Row],[1e versement ETP *]:[Dernier versement ETP]])</f>
        <v>68246.351790974877</v>
      </c>
      <c r="I58" s="47"/>
      <c r="J58" s="47"/>
      <c r="K58" s="47"/>
      <c r="L58" s="48"/>
      <c r="M58" s="49">
        <f t="shared" si="0"/>
        <v>68246.351790974877</v>
      </c>
    </row>
    <row r="59" spans="1:14" x14ac:dyDescent="0.25">
      <c r="A59" s="30" t="s">
        <v>42</v>
      </c>
      <c r="B59" s="30"/>
      <c r="C59" s="46">
        <v>33989.230000000003</v>
      </c>
      <c r="D59" s="46">
        <v>0</v>
      </c>
      <c r="E59" s="47">
        <v>27191.384000000005</v>
      </c>
      <c r="F59" s="47">
        <v>4381.745203457318</v>
      </c>
      <c r="G59" s="47">
        <v>6797.8460000000014</v>
      </c>
      <c r="H59" s="48">
        <f>SUM(Table134[[#This Row],[1e versement ETP *]:[Dernier versement ETP]])</f>
        <v>38370.975203457325</v>
      </c>
      <c r="I59" s="47"/>
      <c r="J59" s="47"/>
      <c r="K59" s="47"/>
      <c r="L59" s="48"/>
      <c r="M59" s="49">
        <f t="shared" si="0"/>
        <v>38370.975203457325</v>
      </c>
    </row>
    <row r="60" spans="1:14" x14ac:dyDescent="0.25">
      <c r="A60" s="30" t="s">
        <v>41</v>
      </c>
      <c r="B60" s="30"/>
      <c r="C60" s="46">
        <v>58561.18</v>
      </c>
      <c r="D60" s="46">
        <v>1276.3699999999999</v>
      </c>
      <c r="E60" s="47">
        <v>47870.040000000008</v>
      </c>
      <c r="F60" s="47">
        <v>7713.9993374118058</v>
      </c>
      <c r="G60" s="47">
        <v>11967.510000000002</v>
      </c>
      <c r="H60" s="48">
        <f>SUM(Table134[[#This Row],[1e versement ETP *]:[Dernier versement ETP]])</f>
        <v>67551.549337411823</v>
      </c>
      <c r="I60" s="47"/>
      <c r="J60" s="47"/>
      <c r="K60" s="47"/>
      <c r="L60" s="48"/>
      <c r="M60" s="49">
        <f t="shared" si="0"/>
        <v>67551.549337411823</v>
      </c>
    </row>
    <row r="61" spans="1:14" ht="18" x14ac:dyDescent="0.25">
      <c r="A61" s="29" t="s">
        <v>44</v>
      </c>
      <c r="B61" s="28"/>
      <c r="C61" s="53"/>
      <c r="D61" s="53"/>
      <c r="E61" s="53"/>
      <c r="F61" s="54"/>
      <c r="G61" s="54"/>
      <c r="H61" s="54"/>
      <c r="I61" s="54"/>
      <c r="J61" s="54"/>
      <c r="K61" s="54"/>
      <c r="L61" s="53"/>
      <c r="M61" s="53"/>
    </row>
    <row r="62" spans="1:14" x14ac:dyDescent="0.25">
      <c r="A62" s="30" t="s">
        <v>0</v>
      </c>
      <c r="B62" s="30"/>
      <c r="C62" s="46">
        <v>0</v>
      </c>
      <c r="D62" s="46">
        <v>10122.84</v>
      </c>
      <c r="E62" s="47">
        <v>8098.2720000000008</v>
      </c>
      <c r="F62" s="47">
        <v>1304.9929526313447</v>
      </c>
      <c r="G62" s="47">
        <v>2024.5680000000002</v>
      </c>
      <c r="H62" s="48">
        <f>SUM(Table134[[#This Row],[1e versement ETP *]:[Dernier versement ETP]])</f>
        <v>11427.832952631346</v>
      </c>
      <c r="I62" s="47"/>
      <c r="J62" s="47"/>
      <c r="K62" s="47"/>
      <c r="L62" s="48"/>
      <c r="M62" s="49">
        <f>SUM(H62,L62)</f>
        <v>11427.832952631346</v>
      </c>
    </row>
    <row r="63" spans="1:14" x14ac:dyDescent="0.25">
      <c r="A63" s="30" t="s">
        <v>1</v>
      </c>
      <c r="B63" s="30"/>
      <c r="C63" s="46">
        <v>0</v>
      </c>
      <c r="D63" s="46">
        <v>4947.6099999999997</v>
      </c>
      <c r="E63" s="47">
        <v>3958.0879999999997</v>
      </c>
      <c r="F63" s="47">
        <v>637.82458108281537</v>
      </c>
      <c r="G63" s="47">
        <v>989.52199999999993</v>
      </c>
      <c r="H63" s="48">
        <f>SUM(Table134[[#This Row],[1e versement ETP *]:[Dernier versement ETP]])</f>
        <v>5585.4345810828154</v>
      </c>
      <c r="I63" s="47"/>
      <c r="J63" s="47"/>
      <c r="K63" s="47"/>
      <c r="L63" s="48"/>
      <c r="M63" s="49">
        <f>SUM(H63,L63)</f>
        <v>5585.4345810828154</v>
      </c>
    </row>
    <row r="64" spans="1:14" x14ac:dyDescent="0.25">
      <c r="A64" s="33" t="s">
        <v>7</v>
      </c>
      <c r="B64" s="33"/>
      <c r="C64" s="55">
        <v>0</v>
      </c>
      <c r="D64" s="55">
        <v>4137.8900000000003</v>
      </c>
      <c r="E64" s="47">
        <v>3310.3120000000004</v>
      </c>
      <c r="F64" s="47">
        <v>533.43896463479757</v>
      </c>
      <c r="G64" s="47">
        <v>827.57800000000009</v>
      </c>
      <c r="H64" s="48">
        <f>SUM(Table134[[#This Row],[1e versement ETP *]:[Dernier versement ETP]])</f>
        <v>4671.3289646347985</v>
      </c>
      <c r="I64" s="47"/>
      <c r="J64" s="47"/>
      <c r="K64" s="47"/>
      <c r="L64" s="48"/>
      <c r="M64" s="49">
        <f>SUM(H64,L64)</f>
        <v>4671.3289646347985</v>
      </c>
    </row>
    <row r="65" spans="1:13" s="4" customFormat="1" x14ac:dyDescent="0.25">
      <c r="A65" s="37" t="s">
        <v>76</v>
      </c>
      <c r="B65" s="33"/>
      <c r="C65" s="55">
        <v>0</v>
      </c>
      <c r="D65" s="55">
        <v>5187.91</v>
      </c>
      <c r="E65" s="56">
        <v>4150.3280000000004</v>
      </c>
      <c r="F65" s="47">
        <v>668.80302255944764</v>
      </c>
      <c r="G65" s="47">
        <v>1037.5820000000001</v>
      </c>
      <c r="H65" s="48">
        <f>SUM(Table134[[#This Row],[1e versement ETP *]:[Dernier versement ETP]])</f>
        <v>5856.7130225594483</v>
      </c>
      <c r="I65" s="56"/>
      <c r="J65" s="47"/>
      <c r="K65" s="47"/>
      <c r="L65" s="48"/>
      <c r="M65" s="49">
        <f>SUM(H65,L65)</f>
        <v>5856.7130225594483</v>
      </c>
    </row>
    <row r="66" spans="1:13" x14ac:dyDescent="0.25">
      <c r="A66" s="30" t="s">
        <v>8</v>
      </c>
      <c r="B66" s="30"/>
      <c r="C66" s="46">
        <v>0</v>
      </c>
      <c r="D66" s="46">
        <v>11644.42</v>
      </c>
      <c r="E66" s="47">
        <v>9315.5360000000001</v>
      </c>
      <c r="F66" s="47">
        <v>1501.1484956276581</v>
      </c>
      <c r="G66" s="47">
        <v>2328.884</v>
      </c>
      <c r="H66" s="48">
        <f>SUM(Table134[[#This Row],[1e versement ETP *]:[Dernier versement ETP]])</f>
        <v>13145.568495627658</v>
      </c>
      <c r="I66" s="47"/>
      <c r="J66" s="47"/>
      <c r="K66" s="47"/>
      <c r="L66" s="48"/>
      <c r="M66" s="49">
        <f>SUM(H66,L66)</f>
        <v>13145.568495627658</v>
      </c>
    </row>
    <row r="67" spans="1:13" ht="18" x14ac:dyDescent="0.25">
      <c r="A67" s="29" t="s">
        <v>43</v>
      </c>
      <c r="B67" s="28"/>
      <c r="C67" s="57"/>
      <c r="D67" s="53"/>
      <c r="E67" s="53"/>
      <c r="F67" s="54"/>
      <c r="G67" s="54"/>
      <c r="H67" s="54"/>
      <c r="I67" s="53"/>
      <c r="J67" s="54"/>
      <c r="K67" s="53"/>
      <c r="L67" s="53"/>
      <c r="M67" s="53"/>
    </row>
    <row r="68" spans="1:13" s="4" customFormat="1" x14ac:dyDescent="0.25">
      <c r="A68" s="30" t="s">
        <v>77</v>
      </c>
      <c r="B68" s="38"/>
      <c r="C68" s="46">
        <v>0</v>
      </c>
      <c r="D68" s="46">
        <v>1626.38</v>
      </c>
      <c r="E68" s="46">
        <v>1301.1040000000003</v>
      </c>
      <c r="F68" s="46">
        <v>209.66590781841521</v>
      </c>
      <c r="G68" s="47">
        <v>325.27600000000007</v>
      </c>
      <c r="H68" s="48">
        <f>SUM(Table134[[#This Row],[1e versement ETP *]:[Dernier versement ETP]])</f>
        <v>1836.0459078184156</v>
      </c>
      <c r="I68" s="47"/>
      <c r="J68" s="47"/>
      <c r="K68" s="47"/>
      <c r="L68" s="48"/>
      <c r="M68" s="49">
        <f t="shared" ref="M68:M81" si="1">SUM(H68,L68)</f>
        <v>1836.0459078184156</v>
      </c>
    </row>
    <row r="69" spans="1:13" x14ac:dyDescent="0.25">
      <c r="A69" s="30" t="s">
        <v>9</v>
      </c>
      <c r="B69" s="30"/>
      <c r="C69" s="46">
        <v>129800.9</v>
      </c>
      <c r="D69" s="46">
        <v>0</v>
      </c>
      <c r="E69" s="46">
        <v>103840.72</v>
      </c>
      <c r="F69" s="46">
        <v>16733.373217911758</v>
      </c>
      <c r="G69" s="47">
        <v>25960.18</v>
      </c>
      <c r="H69" s="48">
        <f>SUM(Table134[[#This Row],[1e versement ETP *]:[Dernier versement ETP]])</f>
        <v>146534.27321791174</v>
      </c>
      <c r="I69" s="46"/>
      <c r="J69" s="46"/>
      <c r="K69" s="47"/>
      <c r="L69" s="48"/>
      <c r="M69" s="49">
        <f t="shared" si="1"/>
        <v>146534.27321791174</v>
      </c>
    </row>
    <row r="70" spans="1:13" s="4" customFormat="1" x14ac:dyDescent="0.25">
      <c r="A70" s="30" t="s">
        <v>78</v>
      </c>
      <c r="B70" s="30"/>
      <c r="C70" s="46">
        <v>0</v>
      </c>
      <c r="D70" s="46">
        <v>1120.3900000000001</v>
      </c>
      <c r="E70" s="46">
        <v>896.31200000000013</v>
      </c>
      <c r="F70" s="46">
        <v>144.43585537246784</v>
      </c>
      <c r="G70" s="47">
        <v>224.07800000000003</v>
      </c>
      <c r="H70" s="48">
        <f>SUM(Table134[[#This Row],[1e versement ETP *]:[Dernier versement ETP]])</f>
        <v>1264.8258553724679</v>
      </c>
      <c r="I70" s="47"/>
      <c r="J70" s="47"/>
      <c r="K70" s="47"/>
      <c r="L70" s="48"/>
      <c r="M70" s="49">
        <f t="shared" si="1"/>
        <v>1264.8258553724679</v>
      </c>
    </row>
    <row r="71" spans="1:13" x14ac:dyDescent="0.25">
      <c r="A71" s="30" t="s">
        <v>10</v>
      </c>
      <c r="B71" s="30"/>
      <c r="C71" s="46">
        <v>0</v>
      </c>
      <c r="D71" s="46">
        <v>3404.99</v>
      </c>
      <c r="E71" s="46">
        <v>2723.9920000000002</v>
      </c>
      <c r="F71" s="46">
        <v>438.95665186649217</v>
      </c>
      <c r="G71" s="47">
        <v>680.99800000000005</v>
      </c>
      <c r="H71" s="48">
        <f>SUM(Table134[[#This Row],[1e versement ETP *]:[Dernier versement ETP]])</f>
        <v>3843.9466518664926</v>
      </c>
      <c r="I71" s="46"/>
      <c r="J71" s="46"/>
      <c r="K71" s="47"/>
      <c r="L71" s="48"/>
      <c r="M71" s="49">
        <f t="shared" si="1"/>
        <v>3843.9466518664926</v>
      </c>
    </row>
    <row r="72" spans="1:13" x14ac:dyDescent="0.25">
      <c r="A72" s="30" t="s">
        <v>2</v>
      </c>
      <c r="B72" s="30"/>
      <c r="C72" s="46">
        <v>0</v>
      </c>
      <c r="D72" s="46">
        <v>2730.96</v>
      </c>
      <c r="E72" s="46">
        <v>2184.768</v>
      </c>
      <c r="F72" s="46">
        <v>352.06360605502971</v>
      </c>
      <c r="G72" s="47">
        <v>546.19200000000001</v>
      </c>
      <c r="H72" s="48">
        <f>SUM(Table134[[#This Row],[1e versement ETP *]:[Dernier versement ETP]])</f>
        <v>3083.0236060550296</v>
      </c>
      <c r="I72" s="46"/>
      <c r="J72" s="46"/>
      <c r="K72" s="47"/>
      <c r="L72" s="48"/>
      <c r="M72" s="49">
        <f t="shared" si="1"/>
        <v>3083.0236060550296</v>
      </c>
    </row>
    <row r="73" spans="1:13" x14ac:dyDescent="0.25">
      <c r="A73" s="30" t="s">
        <v>3</v>
      </c>
      <c r="B73" s="30"/>
      <c r="C73" s="46">
        <v>0</v>
      </c>
      <c r="D73" s="46">
        <v>2713.09</v>
      </c>
      <c r="E73" s="46">
        <v>2170.4720000000002</v>
      </c>
      <c r="F73" s="46">
        <v>349.75988258774959</v>
      </c>
      <c r="G73" s="47">
        <v>542.61800000000005</v>
      </c>
      <c r="H73" s="48">
        <f>SUM(Table134[[#This Row],[1e versement ETP *]:[Dernier versement ETP]])</f>
        <v>3062.8498825877496</v>
      </c>
      <c r="I73" s="46"/>
      <c r="J73" s="46"/>
      <c r="K73" s="47"/>
      <c r="L73" s="48"/>
      <c r="M73" s="49">
        <f t="shared" si="1"/>
        <v>3062.8498825877496</v>
      </c>
    </row>
    <row r="74" spans="1:13" x14ac:dyDescent="0.25">
      <c r="A74" s="30" t="s">
        <v>4</v>
      </c>
      <c r="B74" s="30"/>
      <c r="C74" s="46">
        <v>69554</v>
      </c>
      <c r="D74" s="46">
        <v>0</v>
      </c>
      <c r="E74" s="46">
        <v>55643.200000000004</v>
      </c>
      <c r="F74" s="46">
        <v>8966.6022408059926</v>
      </c>
      <c r="G74" s="47">
        <v>13910.800000000001</v>
      </c>
      <c r="H74" s="48">
        <f>SUM(Table134[[#This Row],[1e versement ETP *]:[Dernier versement ETP]])</f>
        <v>78520.602240805994</v>
      </c>
      <c r="I74" s="46"/>
      <c r="J74" s="46"/>
      <c r="K74" s="47"/>
      <c r="L74" s="48"/>
      <c r="M74" s="49">
        <f t="shared" si="1"/>
        <v>78520.602240805994</v>
      </c>
    </row>
    <row r="75" spans="1:13" s="4" customFormat="1" x14ac:dyDescent="0.25">
      <c r="A75" s="36" t="s">
        <v>79</v>
      </c>
      <c r="B75" s="30"/>
      <c r="C75" s="46">
        <v>0</v>
      </c>
      <c r="D75" s="46">
        <v>3843.14</v>
      </c>
      <c r="E75" s="58">
        <v>3074.5120000000002</v>
      </c>
      <c r="F75" s="46">
        <v>495.44106357263627</v>
      </c>
      <c r="G75" s="47">
        <v>768.62800000000004</v>
      </c>
      <c r="H75" s="48">
        <f>SUM(Table134[[#This Row],[1e versement ETP *]:[Dernier versement ETP]])</f>
        <v>4338.5810635726366</v>
      </c>
      <c r="I75" s="56"/>
      <c r="J75" s="47"/>
      <c r="K75" s="47"/>
      <c r="L75" s="48"/>
      <c r="M75" s="49">
        <f t="shared" si="1"/>
        <v>4338.5810635726366</v>
      </c>
    </row>
    <row r="76" spans="1:13" s="4" customFormat="1" x14ac:dyDescent="0.25">
      <c r="A76" s="36" t="s">
        <v>80</v>
      </c>
      <c r="B76" s="30"/>
      <c r="C76" s="46">
        <v>0</v>
      </c>
      <c r="D76" s="46">
        <v>1605.91</v>
      </c>
      <c r="E76" s="58">
        <v>1284.7280000000001</v>
      </c>
      <c r="F76" s="46">
        <v>207.02700354447987</v>
      </c>
      <c r="G76" s="47">
        <v>321.18200000000002</v>
      </c>
      <c r="H76" s="48">
        <f>SUM(Table134[[#This Row],[1e versement ETP *]:[Dernier versement ETP]])</f>
        <v>1812.9370035444799</v>
      </c>
      <c r="I76" s="56"/>
      <c r="J76" s="47"/>
      <c r="K76" s="47"/>
      <c r="L76" s="48"/>
      <c r="M76" s="49">
        <f t="shared" si="1"/>
        <v>1812.9370035444799</v>
      </c>
    </row>
    <row r="77" spans="1:13" x14ac:dyDescent="0.25">
      <c r="A77" s="30" t="s">
        <v>11</v>
      </c>
      <c r="B77" s="30"/>
      <c r="C77" s="46">
        <v>0</v>
      </c>
      <c r="D77" s="46">
        <v>6017.95</v>
      </c>
      <c r="E77" s="46">
        <v>4814.3599999999997</v>
      </c>
      <c r="F77" s="46">
        <v>775.80820592717066</v>
      </c>
      <c r="G77" s="47">
        <v>1203.5899999999999</v>
      </c>
      <c r="H77" s="48">
        <f>SUM(Table134[[#This Row],[1e versement ETP *]:[Dernier versement ETP]])</f>
        <v>6793.7582059271708</v>
      </c>
      <c r="I77" s="46"/>
      <c r="J77" s="46"/>
      <c r="K77" s="47"/>
      <c r="L77" s="48"/>
      <c r="M77" s="49">
        <f t="shared" si="1"/>
        <v>6793.7582059271708</v>
      </c>
    </row>
    <row r="78" spans="1:13" x14ac:dyDescent="0.25">
      <c r="A78" s="30" t="s">
        <v>12</v>
      </c>
      <c r="B78" s="30"/>
      <c r="C78" s="46">
        <v>0</v>
      </c>
      <c r="D78" s="46">
        <v>8204.27</v>
      </c>
      <c r="E78" s="46">
        <v>6563.4160000000011</v>
      </c>
      <c r="F78" s="46">
        <v>1057.6591679296287</v>
      </c>
      <c r="G78" s="47">
        <v>1640.8540000000003</v>
      </c>
      <c r="H78" s="48">
        <f>SUM(Table134[[#This Row],[1e versement ETP *]:[Dernier versement ETP]])</f>
        <v>9261.9291679296293</v>
      </c>
      <c r="I78" s="46"/>
      <c r="J78" s="46"/>
      <c r="K78" s="47"/>
      <c r="L78" s="48"/>
      <c r="M78" s="49">
        <f t="shared" si="1"/>
        <v>9261.9291679296293</v>
      </c>
    </row>
    <row r="79" spans="1:13" x14ac:dyDescent="0.25">
      <c r="A79" s="30" t="s">
        <v>5</v>
      </c>
      <c r="B79" s="30"/>
      <c r="C79" s="46">
        <v>0</v>
      </c>
      <c r="D79" s="46">
        <v>8607.2999999999993</v>
      </c>
      <c r="E79" s="46">
        <v>6885.84</v>
      </c>
      <c r="F79" s="46">
        <v>1109.6160604320301</v>
      </c>
      <c r="G79" s="47">
        <v>1721.46</v>
      </c>
      <c r="H79" s="48">
        <f>SUM(Table134[[#This Row],[1e versement ETP *]:[Dernier versement ETP]])</f>
        <v>9716.9160604320314</v>
      </c>
      <c r="I79" s="46"/>
      <c r="J79" s="46"/>
      <c r="K79" s="47"/>
      <c r="L79" s="48"/>
      <c r="M79" s="49">
        <f t="shared" si="1"/>
        <v>9716.9160604320314</v>
      </c>
    </row>
    <row r="80" spans="1:13" x14ac:dyDescent="0.25">
      <c r="A80" s="30" t="s">
        <v>13</v>
      </c>
      <c r="B80" s="30"/>
      <c r="C80" s="46">
        <v>0</v>
      </c>
      <c r="D80" s="46">
        <v>2971.36</v>
      </c>
      <c r="E80" s="46">
        <v>2377.0880000000002</v>
      </c>
      <c r="F80" s="46">
        <v>383.0549391011487</v>
      </c>
      <c r="G80" s="47">
        <v>594.27200000000005</v>
      </c>
      <c r="H80" s="48">
        <f>SUM(Table134[[#This Row],[1e versement ETP *]:[Dernier versement ETP]])</f>
        <v>3354.4149391011488</v>
      </c>
      <c r="I80" s="46"/>
      <c r="J80" s="46"/>
      <c r="K80" s="47"/>
      <c r="L80" s="48"/>
      <c r="M80" s="49">
        <f t="shared" si="1"/>
        <v>3354.4149391011488</v>
      </c>
    </row>
    <row r="81" spans="1:15" x14ac:dyDescent="0.25">
      <c r="A81" s="30" t="s">
        <v>14</v>
      </c>
      <c r="B81" s="30"/>
      <c r="C81" s="46">
        <v>10373.06</v>
      </c>
      <c r="D81" s="46">
        <v>3528.28</v>
      </c>
      <c r="E81" s="46">
        <v>11121.072</v>
      </c>
      <c r="F81" s="46">
        <v>1792.1009056877531</v>
      </c>
      <c r="G81" s="47">
        <v>2780.268</v>
      </c>
      <c r="H81" s="48">
        <f>SUM(Table134[[#This Row],[1e versement ETP *]:[Dernier versement ETP]])</f>
        <v>15693.440905687754</v>
      </c>
      <c r="I81" s="46"/>
      <c r="J81" s="46"/>
      <c r="K81" s="47"/>
      <c r="L81" s="48"/>
      <c r="M81" s="49">
        <f t="shared" si="1"/>
        <v>15693.440905687754</v>
      </c>
    </row>
    <row r="82" spans="1:15" ht="18" x14ac:dyDescent="0.25">
      <c r="A82" s="29" t="s">
        <v>55</v>
      </c>
      <c r="B82" s="28"/>
      <c r="C82" s="53"/>
      <c r="D82" s="53"/>
      <c r="E82" s="53"/>
      <c r="F82" s="54"/>
      <c r="G82" s="53"/>
      <c r="H82" s="53"/>
      <c r="I82" s="53"/>
      <c r="J82" s="54"/>
      <c r="K82" s="53"/>
      <c r="L82" s="53"/>
      <c r="M82" s="53"/>
    </row>
    <row r="83" spans="1:15" ht="15.75" thickBot="1" x14ac:dyDescent="0.3">
      <c r="A83" s="27" t="s">
        <v>56</v>
      </c>
      <c r="B83" s="26"/>
      <c r="C83" s="59"/>
      <c r="D83" s="59"/>
      <c r="E83" s="59"/>
      <c r="F83" s="60"/>
      <c r="G83" s="59"/>
      <c r="H83" s="59"/>
      <c r="I83" s="61">
        <v>168000</v>
      </c>
      <c r="J83" s="60">
        <v>24969.061966569985</v>
      </c>
      <c r="K83" s="60">
        <v>42000</v>
      </c>
      <c r="L83" s="62">
        <f>SUM(Table134[[#This Row],[1e versement du financement des projets *]:[Dernier versement du financement des projets]])</f>
        <v>234969.06196656998</v>
      </c>
      <c r="M83" s="63">
        <f>SUM(H83,L83)</f>
        <v>234969.06196656998</v>
      </c>
    </row>
    <row r="84" spans="1:15" s="4" customFormat="1" ht="15.75" thickTop="1" x14ac:dyDescent="0.25">
      <c r="A84" s="34" t="s">
        <v>102</v>
      </c>
      <c r="B84" s="35"/>
      <c r="C84" s="64">
        <f t="shared" ref="C84:M84" si="2">SUM(C13:C83)</f>
        <v>9243610.790000001</v>
      </c>
      <c r="D84" s="64">
        <f t="shared" si="2"/>
        <v>2698829.5900000008</v>
      </c>
      <c r="E84" s="65">
        <f t="shared" si="2"/>
        <v>9553952.3039999995</v>
      </c>
      <c r="F84" s="65">
        <f t="shared" si="2"/>
        <v>1539567.9999999995</v>
      </c>
      <c r="G84" s="65">
        <f t="shared" si="2"/>
        <v>2388488.0759999999</v>
      </c>
      <c r="H84" s="65">
        <f t="shared" si="2"/>
        <v>13482008.380000003</v>
      </c>
      <c r="I84" s="64">
        <f t="shared" si="2"/>
        <v>661192.64</v>
      </c>
      <c r="J84" s="64">
        <f t="shared" si="2"/>
        <v>98270.000000000029</v>
      </c>
      <c r="K84" s="64">
        <f t="shared" si="2"/>
        <v>165298.16</v>
      </c>
      <c r="L84" s="48">
        <f t="shared" si="2"/>
        <v>924760.8</v>
      </c>
      <c r="M84" s="64">
        <f t="shared" si="2"/>
        <v>14406769.180000002</v>
      </c>
      <c r="N84"/>
      <c r="O84"/>
    </row>
    <row r="85" spans="1:15" s="4" customFormat="1" x14ac:dyDescent="0.25">
      <c r="A85" s="6"/>
      <c r="B85" s="6"/>
      <c r="C85" s="6"/>
      <c r="D85" s="6"/>
      <c r="E85" s="7"/>
      <c r="F85" s="25"/>
      <c r="G85" s="7"/>
      <c r="H85" s="7"/>
      <c r="I85" s="5"/>
      <c r="J85" s="8"/>
      <c r="K85" s="5"/>
      <c r="L85" s="43"/>
      <c r="M85" s="7"/>
    </row>
    <row r="86" spans="1:15" x14ac:dyDescent="0.25">
      <c r="A86" s="9" t="s">
        <v>91</v>
      </c>
      <c r="B86" s="9"/>
      <c r="C86" s="9"/>
      <c r="D86" s="9"/>
      <c r="E86" s="10"/>
      <c r="F86" s="25"/>
      <c r="G86" s="25"/>
      <c r="H86" s="25"/>
      <c r="I86" s="41"/>
      <c r="J86" s="8"/>
      <c r="K86" s="5"/>
      <c r="L86" s="45"/>
      <c r="M86" s="10"/>
    </row>
    <row r="87" spans="1:15" s="4" customFormat="1" x14ac:dyDescent="0.25">
      <c r="A87" s="9" t="s">
        <v>92</v>
      </c>
      <c r="B87" s="9"/>
      <c r="C87" s="9"/>
      <c r="D87" s="9"/>
      <c r="E87" s="10"/>
      <c r="F87" s="10"/>
      <c r="G87" s="25"/>
      <c r="H87" s="25"/>
      <c r="I87" s="5"/>
      <c r="J87" s="8"/>
      <c r="K87" s="5"/>
      <c r="L87" s="43"/>
      <c r="M87" s="25"/>
    </row>
    <row r="88" spans="1:15" x14ac:dyDescent="0.25">
      <c r="A88" s="18" t="s">
        <v>93</v>
      </c>
      <c r="B88" s="18"/>
      <c r="C88" s="18"/>
      <c r="D88" s="18"/>
      <c r="E88" s="10"/>
      <c r="F88" s="10"/>
      <c r="G88" s="10"/>
      <c r="H88" s="10"/>
      <c r="I88" s="5"/>
      <c r="J88" s="5"/>
      <c r="K88" s="5"/>
      <c r="L88" s="43"/>
      <c r="M88" s="10"/>
    </row>
    <row r="89" spans="1:15" x14ac:dyDescent="0.25">
      <c r="A89" s="11"/>
      <c r="B89" s="11"/>
      <c r="C89" s="11"/>
      <c r="D89" s="11"/>
      <c r="E89" s="5"/>
      <c r="F89" s="5"/>
      <c r="G89" s="5"/>
      <c r="H89" s="5"/>
      <c r="I89" s="5"/>
      <c r="J89" s="5"/>
      <c r="K89" s="5"/>
      <c r="L89" s="43"/>
      <c r="M89" s="5"/>
    </row>
    <row r="90" spans="1:15" ht="15.75" x14ac:dyDescent="0.25">
      <c r="A90" s="15" t="s">
        <v>94</v>
      </c>
      <c r="B90" s="40" t="s">
        <v>95</v>
      </c>
      <c r="C90" s="39" t="s">
        <v>96</v>
      </c>
      <c r="D90" s="19"/>
      <c r="E90"/>
      <c r="G90"/>
      <c r="M90" s="4"/>
    </row>
    <row r="91" spans="1:15" x14ac:dyDescent="0.25">
      <c r="A91" s="5" t="s">
        <v>50</v>
      </c>
      <c r="B91" s="66">
        <v>20253.214241223257</v>
      </c>
      <c r="C91" s="5" t="s">
        <v>17</v>
      </c>
      <c r="D91" s="5"/>
      <c r="E91"/>
      <c r="G91"/>
    </row>
    <row r="92" spans="1:15" x14ac:dyDescent="0.25">
      <c r="A92" s="6" t="s">
        <v>51</v>
      </c>
      <c r="B92" s="67">
        <v>202573.31794309145</v>
      </c>
      <c r="C92" s="21" t="s">
        <v>47</v>
      </c>
      <c r="D92" s="21"/>
      <c r="E92"/>
      <c r="G92"/>
      <c r="I92" s="4"/>
      <c r="K92" s="4"/>
      <c r="M92" s="4"/>
    </row>
    <row r="93" spans="1:15" x14ac:dyDescent="0.25">
      <c r="A93" s="5" t="s">
        <v>45</v>
      </c>
      <c r="B93" s="67" t="s">
        <v>109</v>
      </c>
      <c r="C93" s="5" t="s">
        <v>53</v>
      </c>
      <c r="D93" s="5"/>
      <c r="E93"/>
      <c r="G93"/>
      <c r="I93" s="4"/>
      <c r="K93" s="4"/>
      <c r="M93" s="4"/>
    </row>
    <row r="94" spans="1:15" s="4" customFormat="1" x14ac:dyDescent="0.25">
      <c r="A94" s="6" t="s">
        <v>49</v>
      </c>
      <c r="B94" s="5" t="s">
        <v>105</v>
      </c>
      <c r="C94" s="21" t="s">
        <v>48</v>
      </c>
      <c r="D94" s="21"/>
      <c r="E94"/>
      <c r="G94"/>
      <c r="L94" s="44"/>
    </row>
    <row r="95" spans="1:15" s="4" customFormat="1" x14ac:dyDescent="0.25">
      <c r="A95" s="5" t="s">
        <v>52</v>
      </c>
      <c r="B95" s="68">
        <v>341305.98930998385</v>
      </c>
      <c r="C95" s="5" t="s">
        <v>33</v>
      </c>
      <c r="D95" s="5"/>
      <c r="E95"/>
      <c r="G95"/>
      <c r="L95" s="44"/>
    </row>
    <row r="96" spans="1:15" s="4" customFormat="1" x14ac:dyDescent="0.25">
      <c r="A96" s="6"/>
      <c r="B96" s="22"/>
      <c r="C96" s="21"/>
      <c r="D96" s="23"/>
      <c r="E96"/>
      <c r="G96"/>
      <c r="L96" s="44"/>
    </row>
    <row r="97" spans="1:13" s="4" customFormat="1" x14ac:dyDescent="0.25">
      <c r="A97"/>
      <c r="B97"/>
      <c r="C97"/>
      <c r="D97"/>
      <c r="E97"/>
      <c r="G97"/>
      <c r="L97" s="44"/>
    </row>
    <row r="98" spans="1:13" s="4" customFormat="1" x14ac:dyDescent="0.25">
      <c r="A98"/>
      <c r="B98"/>
      <c r="C98"/>
      <c r="D98"/>
      <c r="E98"/>
      <c r="G98"/>
      <c r="I98" s="2"/>
      <c r="K98" s="2"/>
      <c r="L98" s="44"/>
      <c r="M98" s="2"/>
    </row>
    <row r="99" spans="1:13" s="4" customFormat="1" x14ac:dyDescent="0.25">
      <c r="A99"/>
      <c r="B99"/>
      <c r="C99"/>
      <c r="D99"/>
      <c r="E99"/>
      <c r="G99"/>
      <c r="L99" s="44"/>
    </row>
    <row r="100" spans="1:13" x14ac:dyDescent="0.25">
      <c r="A100"/>
      <c r="B100"/>
      <c r="C100"/>
      <c r="D100"/>
      <c r="E100"/>
      <c r="G100"/>
    </row>
    <row r="101" spans="1:13" s="4" customFormat="1" x14ac:dyDescent="0.25">
      <c r="A101"/>
      <c r="B101"/>
      <c r="C101"/>
      <c r="D101"/>
      <c r="E101"/>
      <c r="G101"/>
      <c r="L101" s="44"/>
    </row>
    <row r="102" spans="1:13" x14ac:dyDescent="0.25">
      <c r="A102"/>
      <c r="B102"/>
      <c r="C102"/>
      <c r="D102"/>
      <c r="E102"/>
      <c r="G102"/>
      <c r="I102" s="4"/>
      <c r="K102" s="4"/>
      <c r="M102" s="4"/>
    </row>
    <row r="103" spans="1:13" s="4" customFormat="1" x14ac:dyDescent="0.25">
      <c r="A103"/>
      <c r="B103"/>
      <c r="C103"/>
      <c r="D103"/>
      <c r="E103"/>
      <c r="G103"/>
      <c r="L103" s="44"/>
    </row>
    <row r="104" spans="1:13" s="4" customFormat="1" x14ac:dyDescent="0.25">
      <c r="A104"/>
      <c r="B104"/>
      <c r="C104"/>
      <c r="D104"/>
      <c r="E104"/>
      <c r="G104"/>
      <c r="I104" s="2"/>
      <c r="K104" s="2"/>
      <c r="L104" s="44"/>
      <c r="M104" s="2"/>
    </row>
    <row r="105" spans="1:13" s="4" customFormat="1" x14ac:dyDescent="0.25">
      <c r="A105" s="1"/>
      <c r="B105" s="1"/>
      <c r="C105" s="1"/>
      <c r="D105" s="1"/>
      <c r="E105" s="2"/>
      <c r="G105" s="2"/>
      <c r="I105" s="2"/>
      <c r="K105" s="2"/>
      <c r="L105" s="44"/>
      <c r="M105" s="2"/>
    </row>
    <row r="108" spans="1:13" x14ac:dyDescent="0.25">
      <c r="A108"/>
      <c r="B108"/>
      <c r="C108"/>
      <c r="D108"/>
      <c r="E108"/>
      <c r="G108"/>
      <c r="I108" s="4"/>
      <c r="K108" s="4"/>
      <c r="M108" s="4"/>
    </row>
    <row r="109" spans="1:13" s="4" customFormat="1" x14ac:dyDescent="0.25">
      <c r="A109"/>
      <c r="B109"/>
      <c r="C109"/>
      <c r="D109"/>
      <c r="E109"/>
      <c r="G109"/>
      <c r="L109" s="44"/>
    </row>
    <row r="110" spans="1:13" s="4" customFormat="1" x14ac:dyDescent="0.25">
      <c r="A110"/>
      <c r="B110"/>
      <c r="C110"/>
      <c r="D110"/>
      <c r="E110"/>
      <c r="G110"/>
      <c r="I110" s="2"/>
      <c r="K110" s="2"/>
      <c r="L110" s="44"/>
      <c r="M110" s="2"/>
    </row>
    <row r="111" spans="1:13" s="4" customFormat="1" x14ac:dyDescent="0.25">
      <c r="A111"/>
      <c r="B111"/>
      <c r="C111"/>
      <c r="D111"/>
      <c r="E111"/>
      <c r="G111"/>
      <c r="I111" s="2"/>
      <c r="K111" s="2"/>
      <c r="L111" s="44"/>
      <c r="M111" s="2"/>
    </row>
    <row r="112" spans="1:13" x14ac:dyDescent="0.25">
      <c r="A112"/>
      <c r="B112"/>
      <c r="C112"/>
      <c r="D112"/>
      <c r="E112"/>
      <c r="G112"/>
    </row>
    <row r="113" spans="1:7" x14ac:dyDescent="0.25">
      <c r="A113"/>
      <c r="B113"/>
      <c r="C113"/>
      <c r="D113"/>
      <c r="E113"/>
      <c r="G113"/>
    </row>
  </sheetData>
  <sheetProtection algorithmName="SHA-512" hashValue="r+PWNwz21RhlOFcCVF5sxjuJC71a1bEPi2Wq9aDz+BOUaOPV56DNmHCxOEqnDodkfiYyzYawypOMIgOmkwRnHw==" saltValue="u5SDzfKIIOzQKlc/+909DQ==" spinCount="100000" sheet="1" objects="1" scenarios="1"/>
  <mergeCells count="1">
    <mergeCell ref="A4:F4"/>
  </mergeCells>
  <phoneticPr fontId="20" type="noConversion"/>
  <pageMargins left="0.70866141732283472" right="0.70866141732283472" top="0.74803149606299213" bottom="0.74803149606299213" header="0.31496062992125984" footer="0.31496062992125984"/>
  <pageSetup scale="70" fitToHeight="0" orientation="landscape" r:id="rId1"/>
  <headerFooter>
    <oddFooter>&amp;L&amp;1#&amp;"Calibri"&amp;11&amp;K000000Classification: Public</oddFooter>
  </headerFooter>
  <ignoredErrors>
    <ignoredError sqref="E84 G84 I84 E7:K83 F84 J84:K84 H84 M84 M7:M83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2022-23 Allocations</vt:lpstr>
      <vt:lpstr>'2022-23 Allocations'!Print_Titles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OLEP Funding Allocations by School Authority - Second Amendment</dc:title>
  <dc:subject>Official Languages in Education Programs</dc:subject>
  <dc:creator/>
  <cp:keywords>Security Classification: PUBLIC</cp:keywords>
  <cp:lastModifiedBy/>
  <dcterms:created xsi:type="dcterms:W3CDTF">2015-06-05T18:17:20Z</dcterms:created>
  <dcterms:modified xsi:type="dcterms:W3CDTF">2023-03-01T18:00:39Z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c3ebf9-3c2f-4745-a75f-55836bdb736f_Enabled">
    <vt:lpwstr>true</vt:lpwstr>
  </property>
  <property fmtid="{D5CDD505-2E9C-101B-9397-08002B2CF9AE}" pid="3" name="MSIP_Label_60c3ebf9-3c2f-4745-a75f-55836bdb736f_SetDate">
    <vt:lpwstr>2023-03-01T18:00:39Z</vt:lpwstr>
  </property>
  <property fmtid="{D5CDD505-2E9C-101B-9397-08002B2CF9AE}" pid="4" name="MSIP_Label_60c3ebf9-3c2f-4745-a75f-55836bdb736f_Method">
    <vt:lpwstr>Privileged</vt:lpwstr>
  </property>
  <property fmtid="{D5CDD505-2E9C-101B-9397-08002B2CF9AE}" pid="5" name="MSIP_Label_60c3ebf9-3c2f-4745-a75f-55836bdb736f_Name">
    <vt:lpwstr>Public</vt:lpwstr>
  </property>
  <property fmtid="{D5CDD505-2E9C-101B-9397-08002B2CF9AE}" pid="6" name="MSIP_Label_60c3ebf9-3c2f-4745-a75f-55836bdb736f_SiteId">
    <vt:lpwstr>2bb51c06-af9b-42c5-8bf5-3c3b7b10850b</vt:lpwstr>
  </property>
  <property fmtid="{D5CDD505-2E9C-101B-9397-08002B2CF9AE}" pid="7" name="MSIP_Label_60c3ebf9-3c2f-4745-a75f-55836bdb736f_ActionId">
    <vt:lpwstr>2136dc2a-f8d0-446d-9477-dd0508289297</vt:lpwstr>
  </property>
  <property fmtid="{D5CDD505-2E9C-101B-9397-08002B2CF9AE}" pid="8" name="MSIP_Label_60c3ebf9-3c2f-4745-a75f-55836bdb736f_ContentBits">
    <vt:lpwstr>2</vt:lpwstr>
  </property>
</Properties>
</file>