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21DA2A0F-0911-47A8-ABFE-FA13D4A52F8A}" xr6:coauthVersionLast="47" xr6:coauthVersionMax="47" xr10:uidLastSave="{00000000-0000-0000-0000-000000000000}"/>
  <bookViews>
    <workbookView xWindow="-120" yWindow="-120" windowWidth="29040" windowHeight="15720" tabRatio="306" xr2:uid="{00000000-000D-0000-FFFF-FFFF00000000}"/>
  </bookViews>
  <sheets>
    <sheet name="2026-2027 Allocations" sheetId="13" r:id="rId1"/>
  </sheets>
  <definedNames>
    <definedName name="_xlnm.Print_Titles" localSheetId="0">'2026-2027 Allocations'!$5:$5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13" l="1"/>
  <c r="I57" i="13"/>
  <c r="J24" i="13"/>
  <c r="I24" i="13"/>
  <c r="J23" i="13"/>
  <c r="I23" i="13"/>
  <c r="J15" i="13"/>
  <c r="I15" i="13"/>
  <c r="G8" i="13" l="1"/>
  <c r="G9" i="13"/>
  <c r="G10" i="13"/>
  <c r="G7" i="13"/>
  <c r="F8" i="13"/>
  <c r="F9" i="13"/>
  <c r="F10" i="13"/>
  <c r="F7" i="13"/>
  <c r="B11" i="13"/>
  <c r="E15" i="13"/>
  <c r="G15" i="13" s="1"/>
  <c r="E14" i="13"/>
  <c r="F14" i="13" s="1"/>
  <c r="E13" i="13"/>
  <c r="F13" i="13" s="1"/>
  <c r="E79" i="13"/>
  <c r="F79" i="13" s="1"/>
  <c r="E80" i="13"/>
  <c r="F80" i="13" s="1"/>
  <c r="F15" i="13" l="1"/>
  <c r="G14" i="13"/>
  <c r="G13" i="13"/>
  <c r="G80" i="13"/>
  <c r="G79" i="13"/>
  <c r="E72" i="13"/>
  <c r="F72" i="13" s="1"/>
  <c r="G72" i="13" l="1"/>
  <c r="E21" i="13" l="1"/>
  <c r="K21" i="13" s="1"/>
  <c r="E22" i="13"/>
  <c r="F22" i="13" s="1"/>
  <c r="K22" i="13" l="1"/>
  <c r="F21" i="13"/>
  <c r="G22" i="13"/>
  <c r="E66" i="13"/>
  <c r="G66" i="13" s="1"/>
  <c r="J32" i="13"/>
  <c r="I32" i="13"/>
  <c r="K7" i="13"/>
  <c r="K8" i="13"/>
  <c r="K9" i="13"/>
  <c r="K10" i="13"/>
  <c r="G11" i="13"/>
  <c r="F11" i="13"/>
  <c r="K11" i="13" l="1"/>
  <c r="F66" i="13"/>
  <c r="K66" i="13"/>
  <c r="E75" i="13"/>
  <c r="G75" i="13" s="1"/>
  <c r="K75" i="13" l="1"/>
  <c r="F75" i="13"/>
  <c r="J82" i="13"/>
  <c r="I82" i="13"/>
  <c r="D83" i="13" l="1"/>
  <c r="E78" i="13"/>
  <c r="E77" i="13"/>
  <c r="E76" i="13"/>
  <c r="E74" i="13"/>
  <c r="G74" i="13" s="1"/>
  <c r="E73" i="13"/>
  <c r="G73" i="13" s="1"/>
  <c r="E71" i="13"/>
  <c r="G71" i="13" s="1"/>
  <c r="E70" i="13"/>
  <c r="G70" i="13" s="1"/>
  <c r="E69" i="13"/>
  <c r="G69" i="13" s="1"/>
  <c r="E67" i="13"/>
  <c r="E65" i="13"/>
  <c r="E64" i="13"/>
  <c r="E63" i="13"/>
  <c r="E62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0" i="13"/>
  <c r="E19" i="13"/>
  <c r="F19" i="13" s="1"/>
  <c r="E18" i="13"/>
  <c r="E17" i="13"/>
  <c r="E16" i="13"/>
  <c r="K14" i="13"/>
  <c r="C83" i="13"/>
  <c r="K15" i="13" l="1"/>
  <c r="K16" i="13"/>
  <c r="K17" i="13"/>
  <c r="K18" i="13"/>
  <c r="K19" i="13"/>
  <c r="K20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2" i="13"/>
  <c r="K63" i="13"/>
  <c r="K64" i="13"/>
  <c r="K65" i="13"/>
  <c r="K67" i="13"/>
  <c r="K69" i="13"/>
  <c r="K70" i="13"/>
  <c r="K71" i="13"/>
  <c r="K73" i="13"/>
  <c r="K74" i="13"/>
  <c r="K76" i="13"/>
  <c r="K77" i="13"/>
  <c r="K78" i="13"/>
  <c r="K79" i="13"/>
  <c r="K80" i="13"/>
  <c r="K13" i="13"/>
  <c r="G16" i="13"/>
  <c r="G17" i="13"/>
  <c r="G18" i="13"/>
  <c r="G19" i="13"/>
  <c r="G20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2" i="13"/>
  <c r="G63" i="13"/>
  <c r="G64" i="13"/>
  <c r="G65" i="13"/>
  <c r="G67" i="13"/>
  <c r="G76" i="13"/>
  <c r="G77" i="13"/>
  <c r="G78" i="13"/>
  <c r="F16" i="13"/>
  <c r="F17" i="13"/>
  <c r="F18" i="13"/>
  <c r="F20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2" i="13"/>
  <c r="F63" i="13"/>
  <c r="F64" i="13"/>
  <c r="F65" i="13"/>
  <c r="F67" i="13"/>
  <c r="F69" i="13"/>
  <c r="F70" i="13"/>
  <c r="F71" i="13"/>
  <c r="F73" i="13"/>
  <c r="F74" i="13"/>
  <c r="F76" i="13"/>
  <c r="F77" i="13"/>
  <c r="F78" i="13"/>
  <c r="J17" i="13"/>
  <c r="J19" i="13"/>
  <c r="I17" i="13"/>
  <c r="I19" i="13"/>
  <c r="G21" i="13" l="1"/>
  <c r="K82" i="13"/>
  <c r="J45" i="13"/>
  <c r="H83" i="13"/>
  <c r="J83" i="13" s="1"/>
  <c r="I45" i="13"/>
  <c r="F83" i="13" l="1"/>
  <c r="K72" i="13"/>
  <c r="K83" i="13" s="1"/>
  <c r="E83" i="13"/>
  <c r="G83" i="13" l="1"/>
  <c r="I83" i="13"/>
</calcChain>
</file>

<file path=xl/sharedStrings.xml><?xml version="1.0" encoding="utf-8"?>
<sst xmlns="http://schemas.openxmlformats.org/spreadsheetml/2006/main" count="126" uniqueCount="119">
  <si>
    <t>Aurora School Ltd.</t>
  </si>
  <si>
    <t>GCA Educational Society</t>
  </si>
  <si>
    <t>Lycee Louis Pasteur Society</t>
  </si>
  <si>
    <t>Tempo School</t>
  </si>
  <si>
    <t>Public/Separate</t>
  </si>
  <si>
    <t>New Horizons Charter School Society</t>
  </si>
  <si>
    <t>Westmount Charter School Society</t>
  </si>
  <si>
    <t>Calgary French &amp; International School Society</t>
  </si>
  <si>
    <t>Canadian Reformed School Society of Edmonton</t>
  </si>
  <si>
    <t>Rundle College Society</t>
  </si>
  <si>
    <t>Strathcona-Tweedsmuir School</t>
  </si>
  <si>
    <t>Webber Academy Foundation</t>
  </si>
  <si>
    <t>West Island College Society of Alberta</t>
  </si>
  <si>
    <t xml:space="preserve">Aspen View School Division </t>
  </si>
  <si>
    <t xml:space="preserve">Battle River School Division </t>
  </si>
  <si>
    <t xml:space="preserve">Black Gold School Division </t>
  </si>
  <si>
    <t xml:space="preserve">Calgary School Division </t>
  </si>
  <si>
    <t xml:space="preserve">Chinook's Edge School Division </t>
  </si>
  <si>
    <t xml:space="preserve">Edmonton School Division </t>
  </si>
  <si>
    <t xml:space="preserve">Elk Island School Division </t>
  </si>
  <si>
    <t xml:space="preserve">Foothills School Division </t>
  </si>
  <si>
    <t xml:space="preserve">Fort McMurray School Division </t>
  </si>
  <si>
    <t xml:space="preserve">Golden Hills School Division </t>
  </si>
  <si>
    <t xml:space="preserve">Grande Prairie School Division </t>
  </si>
  <si>
    <t xml:space="preserve">High Prairie School Division </t>
  </si>
  <si>
    <t xml:space="preserve">Holy Family Catholic Separate </t>
  </si>
  <si>
    <t xml:space="preserve">Lethbridge School Division </t>
  </si>
  <si>
    <t xml:space="preserve">Medicine Hat School Division </t>
  </si>
  <si>
    <t xml:space="preserve">Palliser School Division </t>
  </si>
  <si>
    <t xml:space="preserve">Parkland School Division </t>
  </si>
  <si>
    <t xml:space="preserve">Peace River School Division </t>
  </si>
  <si>
    <t xml:space="preserve">Peace Wapiti School Division </t>
  </si>
  <si>
    <t xml:space="preserve">Pembina Hills School Division </t>
  </si>
  <si>
    <t xml:space="preserve">Red Deer School Division </t>
  </si>
  <si>
    <t xml:space="preserve">Rocky View School Division </t>
  </si>
  <si>
    <t xml:space="preserve">St. Albert School Division </t>
  </si>
  <si>
    <t xml:space="preserve">St. Paul School Division </t>
  </si>
  <si>
    <t xml:space="preserve">Sturgeon School Division </t>
  </si>
  <si>
    <t xml:space="preserve">Wolf Creek School Division </t>
  </si>
  <si>
    <t xml:space="preserve">Wild Rose School Division </t>
  </si>
  <si>
    <t>Independent (Private)</t>
  </si>
  <si>
    <t>Charter</t>
  </si>
  <si>
    <t>SCHOOL AUTHORITY</t>
  </si>
  <si>
    <t>Francophone</t>
  </si>
  <si>
    <t>The East Central Francophone Education Region</t>
  </si>
  <si>
    <t>The Greater North Central Francophone Education Region</t>
  </si>
  <si>
    <t>The Northwest Francophone Education Region</t>
  </si>
  <si>
    <t>The Southern Francophone Education Region</t>
  </si>
  <si>
    <t>TOTAL for Francophone</t>
  </si>
  <si>
    <t>Edmonton School Division</t>
  </si>
  <si>
    <t>Medicine Hat School Division</t>
  </si>
  <si>
    <t xml:space="preserve">East Central Alberta Catholic </t>
  </si>
  <si>
    <t>Organizational</t>
  </si>
  <si>
    <t xml:space="preserve">Canadian Rockies School Division </t>
  </si>
  <si>
    <t xml:space="preserve">Calgary Roman Catholic Separate </t>
  </si>
  <si>
    <t xml:space="preserve">Christ the Redeemer Catholic Separate </t>
  </si>
  <si>
    <t xml:space="preserve">Edmonton Catholic Separate  </t>
  </si>
  <si>
    <t>Elk Island Catholic Separate</t>
  </si>
  <si>
    <t xml:space="preserve">Evergreen Catholic Separate </t>
  </si>
  <si>
    <t>Fort McMurray Roman Catholic Separate</t>
  </si>
  <si>
    <t xml:space="preserve">Grande Yellowhead School Division </t>
  </si>
  <si>
    <t xml:space="preserve">Holy Spirit Roman Catholic Separate </t>
  </si>
  <si>
    <t xml:space="preserve">Lakeland Roman Catholic Separate </t>
  </si>
  <si>
    <t xml:space="preserve">Grande Prairie Roman Catholic Separate </t>
  </si>
  <si>
    <t xml:space="preserve">Greater St. Albert Roman Catholic Separate </t>
  </si>
  <si>
    <t xml:space="preserve">Living Waters Catholic Separate </t>
  </si>
  <si>
    <t xml:space="preserve">Lloydminster Roman Catholic Separate </t>
  </si>
  <si>
    <t xml:space="preserve">Medicine Hat Roman Catholic Separate  </t>
  </si>
  <si>
    <t xml:space="preserve">Northern Lights School Division </t>
  </si>
  <si>
    <t xml:space="preserve">Red Deer Catholic Separate </t>
  </si>
  <si>
    <t xml:space="preserve">St. Thomas Aquinas Roman Catholic Separate  </t>
  </si>
  <si>
    <t>TOTAL for French second-language</t>
  </si>
  <si>
    <t>Suzuki Charter School Society</t>
  </si>
  <si>
    <t>‡ Please note that in order to provide value, allocations less than $1000 will not be issued, and will be redistributed to remaining school authorities, charter and independent (private) schools.</t>
  </si>
  <si>
    <t>Administrative and Financial Agent</t>
  </si>
  <si>
    <t>Alberta Classical Academy Ltd.</t>
  </si>
  <si>
    <t>Hub Project Title</t>
  </si>
  <si>
    <t>Hub Project Funding Recipient</t>
  </si>
  <si>
    <t>Professional Learning Supports for French Immersion and French as a Second Language Educators</t>
  </si>
  <si>
    <t>Calgary School Division</t>
  </si>
  <si>
    <t>Chinook's Edge School Division</t>
  </si>
  <si>
    <t>1st Hub Project 
Funding 
Payment *</t>
  </si>
  <si>
    <t>2nd Hub Project Funding Payment †</t>
  </si>
  <si>
    <t>Horizon School Division</t>
  </si>
  <si>
    <t>Calgary Waldorf School Society</t>
  </si>
  <si>
    <t>River Valley School Society</t>
  </si>
  <si>
    <t>Clear Water Academy Foundation §</t>
  </si>
  <si>
    <t>§ Funding declined by school authority</t>
  </si>
  <si>
    <t>The allocations below are for regular student FTE funding and do not include pan-Canadian programs such as Odyssey, or additional federal funding for Complementary Projects or Infrastructure Projects.</t>
  </si>
  <si>
    <t>Alberta Professional Learning Consortium</t>
  </si>
  <si>
    <t>2026-2027 Regular OLEP Funding Allocations by School Authority</t>
  </si>
  <si>
    <t>Francophone Initiative Funding
2026-27</t>
  </si>
  <si>
    <t>FTE Funding for Alternative French (French immersion) 2026-27</t>
  </si>
  <si>
    <t>FTE Funding for French as a second language 2026-27</t>
  </si>
  <si>
    <t>Total FTE Funding
2026-27</t>
  </si>
  <si>
    <t>Hub Project Funding for French Immersion and FSL 2026-27</t>
  </si>
  <si>
    <t>TOTAL for 
2026-27 ‡</t>
  </si>
  <si>
    <t>* Under the condition that the 2025-2026 OLEP Report form is approved</t>
  </si>
  <si>
    <t>† Under the condition that the 2026-2027 OLEP Report is approved</t>
  </si>
  <si>
    <t>Valhalla School Foundation</t>
  </si>
  <si>
    <t>Clearview School Division</t>
  </si>
  <si>
    <t>1st Funding Payment *</t>
  </si>
  <si>
    <t>2nd Funding Payment †</t>
  </si>
  <si>
    <t>Bow River Language Institute</t>
  </si>
  <si>
    <t>Calgary Board of Education</t>
  </si>
  <si>
    <t>Central Alberta French Immersion Support Centre Website</t>
  </si>
  <si>
    <t>Supporting Success for Immigrant French Immersion Teachers</t>
  </si>
  <si>
    <t>Edmonton Catholic School Division</t>
  </si>
  <si>
    <t>Grande Prairie French Language Resource Centre</t>
  </si>
  <si>
    <t>Grande Prairie Roman Catholic Separate School Division</t>
  </si>
  <si>
    <t>Southern Alberta French Language Resource Centre</t>
  </si>
  <si>
    <t>#AIDE (Regional Hub for Accompaniment and Excellence in French Immersion)</t>
  </si>
  <si>
    <t xml:space="preserve">St. Thomas Aquinas Roman Catholic Schools </t>
  </si>
  <si>
    <t>College of Alberta School Superintendents</t>
  </si>
  <si>
    <t>Edmonton Catholic Separate</t>
  </si>
  <si>
    <t>Grande Prairie Roman Catholic Separate</t>
  </si>
  <si>
    <t>Urban-Rural Collaboration and Community of Practice</t>
  </si>
  <si>
    <t>Developing French Oral Communication Through Cross-Curricular Connections (Kindergarten to Grade 6)</t>
  </si>
  <si>
    <t>Regular 2026-2027 OLEP funds can be spent between July 1, 2026 and June 30,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</si>
</sst>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-[$$-1009]* #,##0.00_-;\-[$$-1009]* #,##0.00_-;_-[$$-1009]* &quot;-&quot;??_-;_-@_-"/>
    <numFmt numFmtId="166" formatCode="#,##0.00\ [$$-C0C]"/>
    <numFmt numFmtId="167" formatCode="_ * #,##0_ \ [$$-C0C]_ ;_ * \-#,##0\ \ [$$-C0C]_ ;_ * &quot;-&quot;??_ \ [$$-C0C]_ ;_ @_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20"/>
      <color theme="3"/>
      <name val="Arial"/>
      <family val="2"/>
    </font>
    <font>
      <b/>
      <sz val="15"/>
      <color theme="3"/>
      <name val="Arial"/>
      <family val="2"/>
    </font>
    <font>
      <sz val="11"/>
      <color theme="1"/>
      <name val="Arial"/>
      <family val="2"/>
    </font>
    <font>
      <sz val="18"/>
      <color theme="0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222222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i/>
      <sz val="11"/>
      <color theme="1"/>
      <name val="Arial"/>
      <family val="2"/>
    </font>
    <font>
      <b/>
      <sz val="12"/>
      <color rgb="FFFFFFFF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AAD2"/>
        <bgColor indexed="64"/>
      </patternFill>
    </fill>
    <fill>
      <patternFill patternType="solid">
        <fgColor rgb="FF6A737B"/>
        <bgColor indexed="64"/>
      </patternFill>
    </fill>
    <fill>
      <patternFill patternType="solid">
        <fgColor rgb="FF77B80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rgb="FF00AAD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72">
    <xf numFmtId="0" fontId="0" fillId="0" borderId="0" xfId="0"/>
    <xf numFmtId="0" fontId="5" fillId="0" borderId="0" xfId="0" applyFont="1"/>
    <xf numFmtId="0" fontId="6" fillId="2" borderId="0" xfId="0" applyFont="1" applyFill="1"/>
    <xf numFmtId="164" fontId="5" fillId="2" borderId="0" xfId="0" applyNumberFormat="1" applyFont="1" applyFill="1" applyAlignment="1">
      <alignment wrapText="1"/>
    </xf>
    <xf numFmtId="164" fontId="5" fillId="2" borderId="0" xfId="1" applyNumberFormat="1" applyFont="1" applyFill="1" applyBorder="1" applyAlignment="1">
      <alignment wrapText="1"/>
    </xf>
    <xf numFmtId="0" fontId="12" fillId="0" borderId="0" xfId="0" applyFont="1" applyAlignment="1">
      <alignment horizontal="right"/>
    </xf>
    <xf numFmtId="44" fontId="5" fillId="0" borderId="0" xfId="0" applyNumberFormat="1" applyFont="1"/>
    <xf numFmtId="0" fontId="13" fillId="0" borderId="0" xfId="0" applyFont="1"/>
    <xf numFmtId="6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3" fillId="0" borderId="3" xfId="2" applyFont="1" applyBorder="1"/>
    <xf numFmtId="0" fontId="4" fillId="0" borderId="3" xfId="2" applyFont="1" applyBorder="1"/>
    <xf numFmtId="165" fontId="0" fillId="0" borderId="0" xfId="0" applyNumberFormat="1"/>
    <xf numFmtId="165" fontId="0" fillId="0" borderId="0" xfId="1" applyNumberFormat="1" applyFont="1"/>
    <xf numFmtId="0" fontId="8" fillId="0" borderId="0" xfId="0" applyFont="1"/>
    <xf numFmtId="0" fontId="4" fillId="0" borderId="0" xfId="2" applyFont="1" applyBorder="1"/>
    <xf numFmtId="164" fontId="14" fillId="2" borderId="0" xfId="0" applyNumberFormat="1" applyFont="1" applyFill="1" applyAlignment="1">
      <alignment wrapText="1"/>
    </xf>
    <xf numFmtId="44" fontId="12" fillId="0" borderId="0" xfId="0" applyNumberFormat="1" applyFont="1" applyAlignment="1">
      <alignment horizontal="right"/>
    </xf>
    <xf numFmtId="164" fontId="5" fillId="0" borderId="2" xfId="1" applyNumberFormat="1" applyFont="1" applyFill="1" applyBorder="1"/>
    <xf numFmtId="166" fontId="7" fillId="3" borderId="0" xfId="0" applyNumberFormat="1" applyFont="1" applyFill="1"/>
    <xf numFmtId="0" fontId="7" fillId="3" borderId="0" xfId="0" applyFont="1" applyFill="1"/>
    <xf numFmtId="0" fontId="8" fillId="0" borderId="2" xfId="0" applyFont="1" applyBorder="1"/>
    <xf numFmtId="0" fontId="9" fillId="0" borderId="0" xfId="0" applyFont="1"/>
    <xf numFmtId="0" fontId="11" fillId="0" borderId="0" xfId="0" applyFont="1"/>
    <xf numFmtId="0" fontId="18" fillId="0" borderId="0" xfId="0" applyFont="1"/>
    <xf numFmtId="0" fontId="5" fillId="0" borderId="0" xfId="0" applyFont="1" applyAlignment="1">
      <alignment horizontal="left" vertical="top" wrapText="1"/>
    </xf>
    <xf numFmtId="164" fontId="8" fillId="0" borderId="0" xfId="0" applyNumberFormat="1" applyFont="1"/>
    <xf numFmtId="164" fontId="10" fillId="0" borderId="0" xfId="0" applyNumberFormat="1" applyFont="1" applyAlignment="1">
      <alignment wrapText="1"/>
    </xf>
    <xf numFmtId="164" fontId="5" fillId="0" borderId="0" xfId="0" applyNumberFormat="1" applyFont="1" applyAlignment="1">
      <alignment vertical="top" wrapText="1"/>
    </xf>
    <xf numFmtId="164" fontId="10" fillId="0" borderId="0" xfId="1" applyNumberFormat="1" applyFont="1" applyFill="1" applyBorder="1" applyAlignment="1">
      <alignment wrapText="1"/>
    </xf>
    <xf numFmtId="164" fontId="5" fillId="0" borderId="0" xfId="1" applyNumberFormat="1" applyFont="1" applyFill="1" applyBorder="1" applyAlignment="1">
      <alignment wrapText="1"/>
    </xf>
    <xf numFmtId="164" fontId="8" fillId="0" borderId="2" xfId="0" applyNumberFormat="1" applyFont="1" applyBorder="1"/>
    <xf numFmtId="164" fontId="10" fillId="0" borderId="2" xfId="0" applyNumberFormat="1" applyFont="1" applyBorder="1" applyAlignment="1">
      <alignment wrapText="1"/>
    </xf>
    <xf numFmtId="164" fontId="5" fillId="0" borderId="2" xfId="0" applyNumberFormat="1" applyFont="1" applyBorder="1" applyAlignment="1">
      <alignment vertical="top" wrapText="1"/>
    </xf>
    <xf numFmtId="164" fontId="10" fillId="0" borderId="2" xfId="1" applyNumberFormat="1" applyFont="1" applyFill="1" applyBorder="1" applyAlignment="1">
      <alignment wrapText="1"/>
    </xf>
    <xf numFmtId="164" fontId="5" fillId="0" borderId="2" xfId="1" applyNumberFormat="1" applyFont="1" applyFill="1" applyBorder="1" applyAlignment="1">
      <alignment wrapText="1"/>
    </xf>
    <xf numFmtId="164" fontId="9" fillId="0" borderId="0" xfId="0" applyNumberFormat="1" applyFont="1"/>
    <xf numFmtId="164" fontId="10" fillId="0" borderId="0" xfId="1" applyNumberFormat="1" applyFont="1" applyFill="1" applyBorder="1"/>
    <xf numFmtId="164" fontId="7" fillId="3" borderId="0" xfId="0" applyNumberFormat="1" applyFont="1" applyFill="1"/>
    <xf numFmtId="164" fontId="8" fillId="0" borderId="0" xfId="1" applyNumberFormat="1" applyFont="1" applyFill="1" applyBorder="1"/>
    <xf numFmtId="164" fontId="5" fillId="0" borderId="0" xfId="1" applyNumberFormat="1" applyFont="1" applyFill="1" applyBorder="1"/>
    <xf numFmtId="164" fontId="17" fillId="0" borderId="0" xfId="1" applyNumberFormat="1" applyFont="1" applyFill="1" applyBorder="1"/>
    <xf numFmtId="164" fontId="10" fillId="0" borderId="0" xfId="1" applyNumberFormat="1" applyFont="1" applyFill="1"/>
    <xf numFmtId="164" fontId="12" fillId="0" borderId="0" xfId="1" applyNumberFormat="1" applyFont="1" applyFill="1" applyBorder="1"/>
    <xf numFmtId="164" fontId="15" fillId="0" borderId="0" xfId="1" applyNumberFormat="1" applyFont="1" applyFill="1" applyBorder="1"/>
    <xf numFmtId="164" fontId="7" fillId="3" borderId="0" xfId="1" applyNumberFormat="1" applyFont="1" applyFill="1" applyBorder="1"/>
    <xf numFmtId="164" fontId="5" fillId="0" borderId="0" xfId="0" applyNumberFormat="1" applyFont="1"/>
    <xf numFmtId="164" fontId="5" fillId="0" borderId="0" xfId="1" applyNumberFormat="1" applyFont="1" applyFill="1" applyBorder="1" applyAlignment="1"/>
    <xf numFmtId="164" fontId="18" fillId="0" borderId="0" xfId="0" applyNumberFormat="1" applyFont="1"/>
    <xf numFmtId="164" fontId="16" fillId="0" borderId="0" xfId="1" applyNumberFormat="1" applyFont="1" applyFill="1" applyBorder="1"/>
    <xf numFmtId="164" fontId="16" fillId="0" borderId="2" xfId="1" applyNumberFormat="1" applyFont="1" applyFill="1" applyBorder="1"/>
    <xf numFmtId="164" fontId="10" fillId="0" borderId="2" xfId="1" applyNumberFormat="1" applyFont="1" applyFill="1" applyBorder="1"/>
    <xf numFmtId="164" fontId="8" fillId="0" borderId="2" xfId="1" applyNumberFormat="1" applyFont="1" applyFill="1" applyBorder="1"/>
    <xf numFmtId="164" fontId="11" fillId="0" borderId="0" xfId="0" applyNumberFormat="1" applyFont="1"/>
    <xf numFmtId="164" fontId="20" fillId="0" borderId="0" xfId="1" applyNumberFormat="1" applyFont="1" applyFill="1" applyBorder="1"/>
    <xf numFmtId="164" fontId="11" fillId="0" borderId="0" xfId="1" applyNumberFormat="1" applyFont="1" applyFill="1" applyBorder="1"/>
    <xf numFmtId="167" fontId="8" fillId="0" borderId="0" xfId="1" applyNumberFormat="1" applyFont="1" applyFill="1" applyBorder="1"/>
    <xf numFmtId="44" fontId="5" fillId="0" borderId="0" xfId="1" applyFont="1" applyFill="1" applyBorder="1"/>
    <xf numFmtId="0" fontId="22" fillId="0" borderId="0" xfId="0" applyFont="1"/>
    <xf numFmtId="164" fontId="23" fillId="0" borderId="0" xfId="1" applyNumberFormat="1" applyFont="1" applyFill="1" applyBorder="1"/>
    <xf numFmtId="164" fontId="17" fillId="0" borderId="0" xfId="0" applyNumberFormat="1" applyFont="1"/>
    <xf numFmtId="164" fontId="17" fillId="0" borderId="2" xfId="0" applyNumberFormat="1" applyFont="1" applyBorder="1"/>
    <xf numFmtId="0" fontId="24" fillId="0" borderId="0" xfId="0" applyFont="1"/>
    <xf numFmtId="164" fontId="25" fillId="0" borderId="0" xfId="1" applyNumberFormat="1" applyFont="1" applyFill="1" applyBorder="1"/>
    <xf numFmtId="164" fontId="5" fillId="0" borderId="0" xfId="1" applyNumberFormat="1" applyFont="1" applyFill="1"/>
    <xf numFmtId="164" fontId="11" fillId="0" borderId="0" xfId="0" applyNumberFormat="1" applyFont="1" applyAlignment="1">
      <alignment wrapText="1"/>
    </xf>
    <xf numFmtId="164" fontId="11" fillId="0" borderId="0" xfId="0" applyNumberFormat="1" applyFont="1" applyAlignment="1">
      <alignment vertical="top" wrapText="1"/>
    </xf>
    <xf numFmtId="164" fontId="11" fillId="0" borderId="0" xfId="1" applyNumberFormat="1" applyFont="1" applyFill="1" applyBorder="1" applyAlignment="1">
      <alignment wrapText="1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 wrapText="1"/>
    </xf>
    <xf numFmtId="164" fontId="20" fillId="0" borderId="0" xfId="0" applyNumberFormat="1" applyFont="1"/>
  </cellXfs>
  <cellStyles count="3">
    <cellStyle name="Currency" xfId="1" builtinId="4"/>
    <cellStyle name="Heading 1" xfId="2" builtinId="16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auto="1"/>
          <bgColor auto="1"/>
        </patternFill>
      </fill>
    </dxf>
    <dxf>
      <border diagonalUp="0" diagonalDown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auto="1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rgb="FF00AAD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AAD2"/>
      <color rgb="FF6A737B"/>
      <color rgb="FFE7F1F7"/>
      <color rgb="FF77B800"/>
      <color rgb="FFCBE2EE"/>
      <color rgb="FF808080"/>
      <color rgb="FFD6B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34" displayName="Table134" ref="A5:K83" totalsRowShown="0" headerRowDxfId="13" dataDxfId="11" headerRowBorderDxfId="12" tableBorderDxfId="10">
  <autoFilter ref="A5:K83" xr:uid="{00000000-0009-0000-0100-000003000000}"/>
  <tableColumns count="11">
    <tableColumn id="1" xr3:uid="{00000000-0010-0000-0000-000001000000}" name="SCHOOL AUTHORITY" dataDxfId="9"/>
    <tableColumn id="12" xr3:uid="{E82806C7-439F-4984-8103-7604EDAC8565}" name="Francophone Initiative Funding_x000a_2026-27"/>
    <tableColumn id="6" xr3:uid="{00000000-0010-0000-0000-000006000000}" name="FTE Funding for Alternative French (French immersion) 2026-27" dataDxfId="8"/>
    <tableColumn id="7" xr3:uid="{00000000-0010-0000-0000-000007000000}" name="FTE Funding for French as a second language 2026-27" dataDxfId="7"/>
    <tableColumn id="2" xr3:uid="{00000000-0010-0000-0000-000002000000}" name="Total FTE Funding_x000a_2026-27" dataDxfId="6"/>
    <tableColumn id="5" xr3:uid="{00000000-0010-0000-0000-000005000000}" name="1st Funding Payment *" dataDxfId="5">
      <calculatedColumnFormula>Table134[[#This Row],[Total FTE Funding
2026-27]]*0.8</calculatedColumnFormula>
    </tableColumn>
    <tableColumn id="9" xr3:uid="{00000000-0010-0000-0000-000009000000}" name="2nd Funding Payment †" dataDxfId="4">
      <calculatedColumnFormula>SUM(G1:G5)</calculatedColumnFormula>
    </tableColumn>
    <tableColumn id="3" xr3:uid="{00000000-0010-0000-0000-000003000000}" name="Hub Project Funding for French Immersion and FSL 2026-27" dataDxfId="3" dataCellStyle="Currency"/>
    <tableColumn id="8" xr3:uid="{00000000-0010-0000-0000-000008000000}" name="1st Hub Project _x000a_Funding _x000a_Payment *" dataDxfId="2" dataCellStyle="Currency">
      <calculatedColumnFormula>Table134[[#This Row],[Hub Project Funding for French Immersion and FSL 2026-27]]*0.8</calculatedColumnFormula>
    </tableColumn>
    <tableColumn id="10" xr3:uid="{00000000-0010-0000-0000-00000A000000}" name="2nd Hub Project Funding Payment †" dataDxfId="1" dataCellStyle="Currency">
      <calculatedColumnFormula>Table134[[#This Row],[Hub Project Funding for French Immersion and FSL 2026-27]]*0.2</calculatedColumnFormula>
    </tableColumn>
    <tableColumn id="4" xr3:uid="{00000000-0010-0000-0000-000004000000}" name="TOTAL for _x000a_2026-27 ‡" dataDxfId="0" dataCellStyle="Currency">
      <calculatedColumnFormula>SUM(E6,H6)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"/>
  <sheetViews>
    <sheetView tabSelected="1" zoomScaleNormal="100" workbookViewId="0">
      <pane ySplit="5" topLeftCell="A6" activePane="bottomLeft" state="frozen"/>
      <selection pane="bottomLeft"/>
    </sheetView>
  </sheetViews>
  <sheetFormatPr defaultColWidth="9.140625" defaultRowHeight="15" x14ac:dyDescent="0.25"/>
  <cols>
    <col min="1" max="1" width="61.7109375" customWidth="1"/>
    <col min="2" max="2" width="21.28515625" customWidth="1"/>
    <col min="3" max="3" width="20.5703125" customWidth="1"/>
    <col min="4" max="4" width="19.7109375" customWidth="1"/>
    <col min="5" max="5" width="18.42578125" customWidth="1"/>
    <col min="6" max="6" width="17.7109375" customWidth="1"/>
    <col min="7" max="7" width="16.5703125" customWidth="1"/>
    <col min="8" max="8" width="16.28515625" customWidth="1"/>
    <col min="9" max="9" width="16.140625" customWidth="1"/>
    <col min="10" max="10" width="15.140625" customWidth="1"/>
    <col min="11" max="11" width="16.7109375" customWidth="1"/>
    <col min="12" max="12" width="23" customWidth="1"/>
    <col min="13" max="13" width="14.85546875" customWidth="1"/>
    <col min="16" max="16" width="11.28515625" customWidth="1"/>
    <col min="28" max="28" width="0" hidden="1" customWidth="1"/>
  </cols>
  <sheetData>
    <row r="1" spans="1:13" ht="30" customHeight="1" thickBot="1" x14ac:dyDescent="0.45">
      <c r="A1" s="10" t="s">
        <v>90</v>
      </c>
      <c r="B1" s="10"/>
      <c r="C1" s="10"/>
      <c r="D1" s="10"/>
      <c r="E1" s="11"/>
      <c r="F1" s="11"/>
      <c r="G1" s="10"/>
      <c r="H1" s="11"/>
    </row>
    <row r="2" spans="1:13" ht="23.25" customHeight="1" thickTop="1" x14ac:dyDescent="0.25"/>
    <row r="3" spans="1:13" ht="21" customHeight="1" x14ac:dyDescent="0.3">
      <c r="A3" s="14" t="s">
        <v>88</v>
      </c>
      <c r="B3" s="14"/>
      <c r="C3" s="1"/>
      <c r="D3" s="1"/>
      <c r="E3" s="15"/>
      <c r="F3" s="15"/>
      <c r="G3" s="15"/>
      <c r="H3" s="15"/>
    </row>
    <row r="4" spans="1:13" ht="19.5" customHeight="1" x14ac:dyDescent="0.25">
      <c r="A4" s="14" t="s">
        <v>118</v>
      </c>
      <c r="B4" s="14"/>
      <c r="C4" s="1"/>
      <c r="D4" s="1"/>
      <c r="E4" s="1"/>
      <c r="F4" s="1"/>
      <c r="G4" s="1"/>
      <c r="H4" s="1"/>
    </row>
    <row r="5" spans="1:13" ht="84" customHeight="1" x14ac:dyDescent="0.35">
      <c r="A5" s="2" t="s">
        <v>42</v>
      </c>
      <c r="B5" s="16" t="s">
        <v>91</v>
      </c>
      <c r="C5" s="16" t="s">
        <v>92</v>
      </c>
      <c r="D5" s="16" t="s">
        <v>93</v>
      </c>
      <c r="E5" s="3" t="s">
        <v>94</v>
      </c>
      <c r="F5" s="3" t="s">
        <v>101</v>
      </c>
      <c r="G5" s="3" t="s">
        <v>102</v>
      </c>
      <c r="H5" s="4" t="s">
        <v>95</v>
      </c>
      <c r="I5" s="4" t="s">
        <v>81</v>
      </c>
      <c r="J5" s="4" t="s">
        <v>82</v>
      </c>
      <c r="K5" s="4" t="s">
        <v>96</v>
      </c>
    </row>
    <row r="6" spans="1:13" ht="21.75" customHeight="1" x14ac:dyDescent="0.25">
      <c r="A6" s="20" t="s">
        <v>43</v>
      </c>
      <c r="B6" s="20"/>
      <c r="C6" s="19"/>
      <c r="D6" s="19"/>
      <c r="E6" s="19"/>
      <c r="F6" s="19"/>
      <c r="G6" s="19"/>
      <c r="H6" s="19"/>
      <c r="I6" s="19"/>
      <c r="J6" s="19"/>
      <c r="K6" s="19"/>
    </row>
    <row r="7" spans="1:13" ht="14.45" customHeight="1" x14ac:dyDescent="0.25">
      <c r="A7" s="14" t="s">
        <v>44</v>
      </c>
      <c r="B7" s="26">
        <v>781812</v>
      </c>
      <c r="C7" s="26"/>
      <c r="D7" s="26"/>
      <c r="E7" s="27"/>
      <c r="F7" s="26">
        <f>Table134[[#This Row],[Francophone Initiative Funding
2026-27]]*0.8</f>
        <v>625449.6</v>
      </c>
      <c r="G7" s="28">
        <f>Table134[[#This Row],[Francophone Initiative Funding
2026-27]]*0.2</f>
        <v>156362.4</v>
      </c>
      <c r="H7" s="29"/>
      <c r="I7" s="30"/>
      <c r="J7" s="30"/>
      <c r="K7" s="60">
        <f>SUM(Table134[[#This Row],[1st Funding Payment *]:[2nd Funding Payment †]])</f>
        <v>781812</v>
      </c>
      <c r="L7" s="13"/>
      <c r="M7" s="13"/>
    </row>
    <row r="8" spans="1:13" ht="14.45" customHeight="1" x14ac:dyDescent="0.25">
      <c r="A8" s="14" t="s">
        <v>45</v>
      </c>
      <c r="B8" s="26">
        <v>2926493</v>
      </c>
      <c r="C8" s="26"/>
      <c r="D8" s="26"/>
      <c r="E8" s="27"/>
      <c r="F8" s="26">
        <f>Table134[[#This Row],[Francophone Initiative Funding
2026-27]]*0.8</f>
        <v>2341194.4</v>
      </c>
      <c r="G8" s="28">
        <f>Table134[[#This Row],[Francophone Initiative Funding
2026-27]]*0.2</f>
        <v>585298.6</v>
      </c>
      <c r="H8" s="29"/>
      <c r="I8" s="30"/>
      <c r="J8" s="30"/>
      <c r="K8" s="60">
        <f>SUM(Table134[[#This Row],[1st Funding Payment *]:[2nd Funding Payment †]])</f>
        <v>2926493</v>
      </c>
      <c r="L8" s="13"/>
      <c r="M8" s="13"/>
    </row>
    <row r="9" spans="1:13" ht="14.45" customHeight="1" x14ac:dyDescent="0.25">
      <c r="A9" s="14" t="s">
        <v>46</v>
      </c>
      <c r="B9" s="26">
        <v>799995</v>
      </c>
      <c r="C9" s="26"/>
      <c r="D9" s="26"/>
      <c r="E9" s="27"/>
      <c r="F9" s="26">
        <f>Table134[[#This Row],[Francophone Initiative Funding
2026-27]]*0.8</f>
        <v>639996</v>
      </c>
      <c r="G9" s="28">
        <f>Table134[[#This Row],[Francophone Initiative Funding
2026-27]]*0.2</f>
        <v>159999</v>
      </c>
      <c r="H9" s="29"/>
      <c r="I9" s="30"/>
      <c r="J9" s="30"/>
      <c r="K9" s="60">
        <f>SUM(Table134[[#This Row],[1st Funding Payment *]:[2nd Funding Payment †]])</f>
        <v>799995</v>
      </c>
      <c r="L9" s="13"/>
      <c r="M9" s="13"/>
    </row>
    <row r="10" spans="1:13" ht="14.45" customHeight="1" thickBot="1" x14ac:dyDescent="0.3">
      <c r="A10" s="21" t="s">
        <v>47</v>
      </c>
      <c r="B10" s="31">
        <v>2789041</v>
      </c>
      <c r="C10" s="31"/>
      <c r="D10" s="31"/>
      <c r="E10" s="32"/>
      <c r="F10" s="31">
        <f>Table134[[#This Row],[Francophone Initiative Funding
2026-27]]*0.8</f>
        <v>2231232.8000000003</v>
      </c>
      <c r="G10" s="33">
        <f>Table134[[#This Row],[Francophone Initiative Funding
2026-27]]*0.2</f>
        <v>557808.20000000007</v>
      </c>
      <c r="H10" s="34"/>
      <c r="I10" s="35"/>
      <c r="J10" s="35"/>
      <c r="K10" s="61">
        <f>SUM(Table134[[#This Row],[1st Funding Payment *]:[2nd Funding Payment †]])</f>
        <v>2789041.0000000005</v>
      </c>
      <c r="L10" s="13"/>
      <c r="M10" s="13"/>
    </row>
    <row r="11" spans="1:13" ht="14.45" customHeight="1" thickTop="1" x14ac:dyDescent="0.25">
      <c r="A11" s="22" t="s">
        <v>48</v>
      </c>
      <c r="B11" s="55">
        <f>SUM(B7:B10)</f>
        <v>7297341</v>
      </c>
      <c r="C11" s="36"/>
      <c r="D11" s="36"/>
      <c r="E11" s="65"/>
      <c r="F11" s="66">
        <f>SUM(F7:F10)</f>
        <v>5837872.8000000007</v>
      </c>
      <c r="G11" s="66">
        <f>SUM(G7:G10)</f>
        <v>1459468.2000000002</v>
      </c>
      <c r="H11" s="67"/>
      <c r="I11" s="67"/>
      <c r="J11" s="67"/>
      <c r="K11" s="36">
        <f>SUM(Table134[[#This Row],[1st Funding Payment *]:[2nd Funding Payment †]])</f>
        <v>7297341.0000000009</v>
      </c>
      <c r="L11" s="13"/>
      <c r="M11" s="13"/>
    </row>
    <row r="12" spans="1:13" ht="21.75" customHeight="1" x14ac:dyDescent="0.25">
      <c r="A12" s="20" t="s">
        <v>4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12"/>
    </row>
    <row r="13" spans="1:13" x14ac:dyDescent="0.25">
      <c r="A13" s="14" t="s">
        <v>13</v>
      </c>
      <c r="B13" s="26"/>
      <c r="C13" s="39">
        <v>19571.0711004</v>
      </c>
      <c r="D13" s="56"/>
      <c r="E13" s="37">
        <f>SUM(Table134[[#This Row],[FTE Funding for Alternative French (French immersion) 2026-27]:[FTE Funding for French as a second language 2026-27]])</f>
        <v>19571.0711004</v>
      </c>
      <c r="F13" s="40">
        <f>Table134[[#This Row],[Total FTE Funding
2026-27]]*0.8</f>
        <v>15656.856880320001</v>
      </c>
      <c r="G13" s="40">
        <f>Table134[[#This Row],[Total FTE Funding
2026-27]]*0.2</f>
        <v>3914.2142200800004</v>
      </c>
      <c r="H13" s="41"/>
      <c r="I13" s="40"/>
      <c r="J13" s="40"/>
      <c r="K13" s="37">
        <f>SUM(E13,H13)</f>
        <v>19571.0711004</v>
      </c>
    </row>
    <row r="14" spans="1:13" x14ac:dyDescent="0.25">
      <c r="A14" s="14" t="s">
        <v>14</v>
      </c>
      <c r="B14" s="26"/>
      <c r="C14" s="39">
        <v>45524.360463100005</v>
      </c>
      <c r="D14" s="39">
        <v>13209.777960800002</v>
      </c>
      <c r="E14" s="37">
        <f>SUM(Table134[[#This Row],[FTE Funding for Alternative French (French immersion) 2026-27]:[FTE Funding for French as a second language 2026-27]])</f>
        <v>58734.138423900004</v>
      </c>
      <c r="F14" s="40">
        <f>Table134[[#This Row],[Total FTE Funding
2026-27]]*0.8</f>
        <v>46987.310739120003</v>
      </c>
      <c r="G14" s="40">
        <f>Table134[[#This Row],[Total FTE Funding
2026-27]]*0.2</f>
        <v>11746.827684780001</v>
      </c>
      <c r="H14" s="41"/>
      <c r="I14" s="40"/>
      <c r="J14" s="40"/>
      <c r="K14" s="37">
        <f>SUM(E14,H14)</f>
        <v>58734.138423900004</v>
      </c>
    </row>
    <row r="15" spans="1:13" ht="15" customHeight="1" x14ac:dyDescent="0.25">
      <c r="A15" s="14" t="s">
        <v>15</v>
      </c>
      <c r="B15" s="26"/>
      <c r="C15" s="39">
        <v>308273.88933368999</v>
      </c>
      <c r="D15" s="39">
        <v>3797.0607413999996</v>
      </c>
      <c r="E15" s="37">
        <f>SUM(Table134[[#This Row],[FTE Funding for Alternative French (French immersion) 2026-27]:[FTE Funding for French as a second language 2026-27]])</f>
        <v>312070.95007508999</v>
      </c>
      <c r="F15" s="40">
        <f>Table134[[#This Row],[Total FTE Funding
2026-27]]*0.8</f>
        <v>249656.760060072</v>
      </c>
      <c r="G15" s="40">
        <f>Table134[[#This Row],[Total FTE Funding
2026-27]]*0.2</f>
        <v>62414.190015018001</v>
      </c>
      <c r="H15" s="41">
        <v>20000</v>
      </c>
      <c r="I15" s="40">
        <f>Table134[[#This Row],[Hub Project Funding for French Immersion and FSL 2026-27]]*0.8</f>
        <v>16000</v>
      </c>
      <c r="J15" s="40">
        <f>Table134[[#This Row],[Hub Project Funding for French Immersion and FSL 2026-27]]*0.2</f>
        <v>4000</v>
      </c>
      <c r="K15" s="37">
        <f t="shared" ref="K15:K74" si="0">SUM(E15,H15)</f>
        <v>332070.95007508999</v>
      </c>
    </row>
    <row r="16" spans="1:13" x14ac:dyDescent="0.25">
      <c r="A16" s="14" t="s">
        <v>54</v>
      </c>
      <c r="B16" s="26"/>
      <c r="C16" s="39">
        <v>592320.39479505003</v>
      </c>
      <c r="D16" s="39">
        <v>222531.95503439999</v>
      </c>
      <c r="E16" s="37">
        <f>SUM(Table134[[#This Row],[FTE Funding for Alternative French (French immersion) 2026-27]:[FTE Funding for French as a second language 2026-27]])</f>
        <v>814852.34982945002</v>
      </c>
      <c r="F16" s="40">
        <f>Table134[[#This Row],[Total FTE Funding
2026-27]]*0.8</f>
        <v>651881.87986356008</v>
      </c>
      <c r="G16" s="40">
        <f>Table134[[#This Row],[Total FTE Funding
2026-27]]*0.2</f>
        <v>162970.46996589002</v>
      </c>
      <c r="H16" s="41"/>
      <c r="I16" s="40"/>
      <c r="J16" s="40"/>
      <c r="K16" s="37">
        <f t="shared" si="0"/>
        <v>814852.34982945002</v>
      </c>
    </row>
    <row r="17" spans="1:11" x14ac:dyDescent="0.25">
      <c r="A17" s="14" t="s">
        <v>16</v>
      </c>
      <c r="B17" s="26"/>
      <c r="C17" s="39">
        <v>1555190.3783632501</v>
      </c>
      <c r="D17" s="39">
        <v>251256.1513637999</v>
      </c>
      <c r="E17" s="37">
        <f>SUM(Table134[[#This Row],[FTE Funding for Alternative French (French immersion) 2026-27]:[FTE Funding for French as a second language 2026-27]])</f>
        <v>1806446.5297270499</v>
      </c>
      <c r="F17" s="40">
        <f>Table134[[#This Row],[Total FTE Funding
2026-27]]*0.8</f>
        <v>1445157.2237816399</v>
      </c>
      <c r="G17" s="40">
        <f>Table134[[#This Row],[Total FTE Funding
2026-27]]*0.2</f>
        <v>361289.30594540999</v>
      </c>
      <c r="H17" s="41">
        <v>289300</v>
      </c>
      <c r="I17" s="40">
        <f>Table134[[#This Row],[Hub Project Funding for French Immersion and FSL 2026-27]]*0.8</f>
        <v>231440</v>
      </c>
      <c r="J17" s="40">
        <f>Table134[[#This Row],[Hub Project Funding for French Immersion and FSL 2026-27]]*0.2</f>
        <v>57860</v>
      </c>
      <c r="K17" s="37">
        <f t="shared" si="0"/>
        <v>2095746.5297270499</v>
      </c>
    </row>
    <row r="18" spans="1:11" x14ac:dyDescent="0.25">
      <c r="A18" s="14" t="s">
        <v>53</v>
      </c>
      <c r="B18" s="26"/>
      <c r="C18" s="39">
        <v>59898.984521999992</v>
      </c>
      <c r="D18" s="39">
        <v>4461.3465873000005</v>
      </c>
      <c r="E18" s="37">
        <f>SUM(Table134[[#This Row],[FTE Funding for Alternative French (French immersion) 2026-27]:[FTE Funding for French as a second language 2026-27]])</f>
        <v>64360.331109299994</v>
      </c>
      <c r="F18" s="40">
        <f>Table134[[#This Row],[Total FTE Funding
2026-27]]*0.8</f>
        <v>51488.264887439997</v>
      </c>
      <c r="G18" s="40">
        <f>Table134[[#This Row],[Total FTE Funding
2026-27]]*0.2</f>
        <v>12872.066221859999</v>
      </c>
      <c r="H18" s="41"/>
      <c r="I18" s="40"/>
      <c r="J18" s="40"/>
      <c r="K18" s="37">
        <f t="shared" si="0"/>
        <v>64360.331109299994</v>
      </c>
    </row>
    <row r="19" spans="1:11" x14ac:dyDescent="0.25">
      <c r="A19" s="14" t="s">
        <v>17</v>
      </c>
      <c r="B19" s="26"/>
      <c r="C19" s="39">
        <v>69795.35673</v>
      </c>
      <c r="D19" s="39">
        <v>3836.7803241000006</v>
      </c>
      <c r="E19" s="37">
        <f>SUM(Table134[[#This Row],[FTE Funding for Alternative French (French immersion) 2026-27]:[FTE Funding for French as a second language 2026-27]])</f>
        <v>73632.137054100007</v>
      </c>
      <c r="F19" s="40">
        <f>Table134[[#This Row],[Total FTE Funding
2026-27]]*0.8</f>
        <v>58905.70964328001</v>
      </c>
      <c r="G19" s="40">
        <f>Table134[[#This Row],[Total FTE Funding
2026-27]]*0.2</f>
        <v>14726.427410820002</v>
      </c>
      <c r="H19" s="41">
        <v>10400</v>
      </c>
      <c r="I19" s="40">
        <f>Table134[[#This Row],[Hub Project Funding for French Immersion and FSL 2026-27]]*0.8</f>
        <v>8320</v>
      </c>
      <c r="J19" s="40">
        <f>Table134[[#This Row],[Hub Project Funding for French Immersion and FSL 2026-27]]*0.2</f>
        <v>2080</v>
      </c>
      <c r="K19" s="37">
        <f t="shared" si="0"/>
        <v>84032.137054100007</v>
      </c>
    </row>
    <row r="20" spans="1:11" x14ac:dyDescent="0.25">
      <c r="A20" s="14" t="s">
        <v>55</v>
      </c>
      <c r="B20" s="26"/>
      <c r="C20" s="39">
        <v>85743.504761499993</v>
      </c>
      <c r="D20" s="39">
        <v>26864.317813200003</v>
      </c>
      <c r="E20" s="37">
        <f>SUM(Table134[[#This Row],[FTE Funding for Alternative French (French immersion) 2026-27]:[FTE Funding for French as a second language 2026-27]])</f>
        <v>112607.8225747</v>
      </c>
      <c r="F20" s="40">
        <f>Table134[[#This Row],[Total FTE Funding
2026-27]]*0.8</f>
        <v>90086.258059760003</v>
      </c>
      <c r="G20" s="40">
        <f>Table134[[#This Row],[Total FTE Funding
2026-27]]*0.2</f>
        <v>22521.564514940001</v>
      </c>
      <c r="H20" s="41"/>
      <c r="I20" s="40"/>
      <c r="J20" s="40"/>
      <c r="K20" s="37">
        <f t="shared" si="0"/>
        <v>112607.8225747</v>
      </c>
    </row>
    <row r="21" spans="1:11" x14ac:dyDescent="0.25">
      <c r="A21" s="62" t="s">
        <v>100</v>
      </c>
      <c r="B21" s="26"/>
      <c r="C21" s="39"/>
      <c r="D21" s="39">
        <v>1254.8797328999999</v>
      </c>
      <c r="E21" s="37">
        <f>SUM(Table134[[#This Row],[FTE Funding for Alternative French (French immersion) 2026-27]:[FTE Funding for French as a second language 2026-27]])</f>
        <v>1254.8797328999999</v>
      </c>
      <c r="F21" s="63">
        <f>Table134[[#This Row],[Total FTE Funding
2026-27]]*0.8</f>
        <v>1003.90378632</v>
      </c>
      <c r="G21" s="63">
        <f>SUM(G16:G20)</f>
        <v>574379.83405892004</v>
      </c>
      <c r="H21" s="63"/>
      <c r="I21" s="63"/>
      <c r="J21" s="63"/>
      <c r="K21" s="37">
        <f>SUM(E21,H21)</f>
        <v>1254.8797328999999</v>
      </c>
    </row>
    <row r="22" spans="1:11" x14ac:dyDescent="0.25">
      <c r="A22" s="14" t="s">
        <v>51</v>
      </c>
      <c r="B22" s="26"/>
      <c r="C22" s="39"/>
      <c r="D22" s="39">
        <v>5281.5733029000003</v>
      </c>
      <c r="E22" s="37">
        <f>SUM(Table134[[#This Row],[FTE Funding for Alternative French (French immersion) 2026-27]:[FTE Funding for French as a second language 2026-27]])</f>
        <v>5281.5733029000003</v>
      </c>
      <c r="F22" s="40">
        <f>Table134[[#This Row],[Total FTE Funding
2026-27]]*0.8</f>
        <v>4225.25864232</v>
      </c>
      <c r="G22" s="40">
        <f>Table134[[#This Row],[Total FTE Funding
2026-27]]*0.2</f>
        <v>1056.31466058</v>
      </c>
      <c r="H22" s="41"/>
      <c r="I22" s="40"/>
      <c r="J22" s="40"/>
      <c r="K22" s="37">
        <f t="shared" si="0"/>
        <v>5281.5733029000003</v>
      </c>
    </row>
    <row r="23" spans="1:11" x14ac:dyDescent="0.25">
      <c r="A23" s="14" t="s">
        <v>56</v>
      </c>
      <c r="B23" s="26"/>
      <c r="C23" s="39">
        <v>693525.11257686</v>
      </c>
      <c r="D23" s="39">
        <v>248789.18608202995</v>
      </c>
      <c r="E23" s="37">
        <f>SUM(Table134[[#This Row],[FTE Funding for Alternative French (French immersion) 2026-27]:[FTE Funding for French as a second language 2026-27]])</f>
        <v>942314.29865888995</v>
      </c>
      <c r="F23" s="40">
        <f>Table134[[#This Row],[Total FTE Funding
2026-27]]*0.8</f>
        <v>753851.43892711203</v>
      </c>
      <c r="G23" s="40">
        <f>Table134[[#This Row],[Total FTE Funding
2026-27]]*0.2</f>
        <v>188462.85973177801</v>
      </c>
      <c r="H23" s="41">
        <v>164000</v>
      </c>
      <c r="I23" s="40">
        <f>Table134[[#This Row],[Hub Project Funding for French Immersion and FSL 2026-27]]*0.8</f>
        <v>131200</v>
      </c>
      <c r="J23" s="40">
        <f>Table134[[#This Row],[Hub Project Funding for French Immersion and FSL 2026-27]]*0.2</f>
        <v>32800</v>
      </c>
      <c r="K23" s="37">
        <f t="shared" si="0"/>
        <v>1106314.29865889</v>
      </c>
    </row>
    <row r="24" spans="1:11" ht="15.75" customHeight="1" x14ac:dyDescent="0.25">
      <c r="A24" s="14" t="s">
        <v>18</v>
      </c>
      <c r="B24" s="26"/>
      <c r="C24" s="39">
        <v>784500.05725611001</v>
      </c>
      <c r="D24" s="39">
        <v>853928.90557782026</v>
      </c>
      <c r="E24" s="37">
        <f>SUM(Table134[[#This Row],[FTE Funding for Alternative French (French immersion) 2026-27]:[FTE Funding for French as a second language 2026-27]])</f>
        <v>1638428.9628339303</v>
      </c>
      <c r="F24" s="40">
        <f>Table134[[#This Row],[Total FTE Funding
2026-27]]*0.8</f>
        <v>1310743.1702671442</v>
      </c>
      <c r="G24" s="40">
        <f>Table134[[#This Row],[Total FTE Funding
2026-27]]*0.2</f>
        <v>327685.79256678605</v>
      </c>
      <c r="H24" s="41">
        <v>143288</v>
      </c>
      <c r="I24" s="40">
        <f>Table134[[#This Row],[Hub Project Funding for French Immersion and FSL 2026-27]]*0.8</f>
        <v>114630.40000000001</v>
      </c>
      <c r="J24" s="40">
        <f>Table134[[#This Row],[Hub Project Funding for French Immersion and FSL 2026-27]]*0.2</f>
        <v>28657.600000000002</v>
      </c>
      <c r="K24" s="37">
        <f t="shared" si="0"/>
        <v>1781716.9628339303</v>
      </c>
    </row>
    <row r="25" spans="1:11" x14ac:dyDescent="0.25">
      <c r="A25" s="14" t="s">
        <v>57</v>
      </c>
      <c r="B25" s="26"/>
      <c r="C25" s="39">
        <v>88066.753691799997</v>
      </c>
      <c r="D25" s="39">
        <v>16653.318748599999</v>
      </c>
      <c r="E25" s="37">
        <f>SUM(Table134[[#This Row],[FTE Funding for Alternative French (French immersion) 2026-27]:[FTE Funding for French as a second language 2026-27]])</f>
        <v>104720.07244039999</v>
      </c>
      <c r="F25" s="40">
        <f>Table134[[#This Row],[Total FTE Funding
2026-27]]*0.8</f>
        <v>83776.057952319999</v>
      </c>
      <c r="G25" s="40">
        <f>Table134[[#This Row],[Total FTE Funding
2026-27]]*0.2</f>
        <v>20944.01448808</v>
      </c>
      <c r="H25" s="41"/>
      <c r="I25" s="40"/>
      <c r="J25" s="40"/>
      <c r="K25" s="37">
        <f t="shared" si="0"/>
        <v>104720.07244039999</v>
      </c>
    </row>
    <row r="26" spans="1:11" x14ac:dyDescent="0.25">
      <c r="A26" s="14" t="s">
        <v>19</v>
      </c>
      <c r="B26" s="26"/>
      <c r="C26" s="39">
        <v>220527.79675812004</v>
      </c>
      <c r="D26" s="39">
        <v>65317.451477799987</v>
      </c>
      <c r="E26" s="37">
        <f>SUM(Table134[[#This Row],[FTE Funding for Alternative French (French immersion) 2026-27]:[FTE Funding for French as a second language 2026-27]])</f>
        <v>285845.24823592004</v>
      </c>
      <c r="F26" s="40">
        <f>Table134[[#This Row],[Total FTE Funding
2026-27]]*0.8</f>
        <v>228676.19858873604</v>
      </c>
      <c r="G26" s="40">
        <f>Table134[[#This Row],[Total FTE Funding
2026-27]]*0.2</f>
        <v>57169.049647184009</v>
      </c>
      <c r="H26" s="42"/>
      <c r="I26" s="40"/>
      <c r="J26" s="40"/>
      <c r="K26" s="37">
        <f t="shared" si="0"/>
        <v>285845.24823592004</v>
      </c>
    </row>
    <row r="27" spans="1:11" x14ac:dyDescent="0.25">
      <c r="A27" s="14" t="s">
        <v>58</v>
      </c>
      <c r="B27" s="26"/>
      <c r="C27" s="39"/>
      <c r="D27" s="39">
        <v>10780.8022944</v>
      </c>
      <c r="E27" s="37">
        <f>SUM(Table134[[#This Row],[FTE Funding for Alternative French (French immersion) 2026-27]:[FTE Funding for French as a second language 2026-27]])</f>
        <v>10780.8022944</v>
      </c>
      <c r="F27" s="40">
        <f>Table134[[#This Row],[Total FTE Funding
2026-27]]*0.8</f>
        <v>8624.6418355200003</v>
      </c>
      <c r="G27" s="40">
        <f>Table134[[#This Row],[Total FTE Funding
2026-27]]*0.2</f>
        <v>2156.1604588800001</v>
      </c>
      <c r="H27" s="41"/>
      <c r="I27" s="40"/>
      <c r="J27" s="40"/>
      <c r="K27" s="37">
        <f t="shared" si="0"/>
        <v>10780.8022944</v>
      </c>
    </row>
    <row r="28" spans="1:11" x14ac:dyDescent="0.25">
      <c r="A28" s="14" t="s">
        <v>20</v>
      </c>
      <c r="B28" s="26"/>
      <c r="C28" s="39">
        <v>86364.501135600003</v>
      </c>
      <c r="D28" s="39">
        <v>38873.2777279</v>
      </c>
      <c r="E28" s="37">
        <f>SUM(Table134[[#This Row],[FTE Funding for Alternative French (French immersion) 2026-27]:[FTE Funding for French as a second language 2026-27]])</f>
        <v>125237.7788635</v>
      </c>
      <c r="F28" s="40">
        <f>Table134[[#This Row],[Total FTE Funding
2026-27]]*0.8</f>
        <v>100190.22309080001</v>
      </c>
      <c r="G28" s="40">
        <f>Table134[[#This Row],[Total FTE Funding
2026-27]]*0.2</f>
        <v>25047.555772700001</v>
      </c>
      <c r="H28" s="41"/>
      <c r="I28" s="40"/>
      <c r="J28" s="40"/>
      <c r="K28" s="37">
        <f t="shared" si="0"/>
        <v>125237.7788635</v>
      </c>
    </row>
    <row r="29" spans="1:11" ht="15.75" customHeight="1" x14ac:dyDescent="0.25">
      <c r="A29" s="14" t="s">
        <v>59</v>
      </c>
      <c r="B29" s="26"/>
      <c r="C29" s="39">
        <v>56078.709609199999</v>
      </c>
      <c r="D29" s="39">
        <v>16568.544841399995</v>
      </c>
      <c r="E29" s="37">
        <f>SUM(Table134[[#This Row],[FTE Funding for Alternative French (French immersion) 2026-27]:[FTE Funding for French as a second language 2026-27]])</f>
        <v>72647.254450599998</v>
      </c>
      <c r="F29" s="40">
        <f>Table134[[#This Row],[Total FTE Funding
2026-27]]*0.8</f>
        <v>58117.803560480002</v>
      </c>
      <c r="G29" s="40">
        <f>Table134[[#This Row],[Total FTE Funding
2026-27]]*0.2</f>
        <v>14529.450890120001</v>
      </c>
      <c r="H29" s="41"/>
      <c r="I29" s="40"/>
      <c r="J29" s="40"/>
      <c r="K29" s="37">
        <f t="shared" si="0"/>
        <v>72647.254450599998</v>
      </c>
    </row>
    <row r="30" spans="1:11" x14ac:dyDescent="0.25">
      <c r="A30" s="14" t="s">
        <v>21</v>
      </c>
      <c r="B30" s="26"/>
      <c r="C30" s="39">
        <v>64132.618548899998</v>
      </c>
      <c r="D30" s="39">
        <v>6356.227938</v>
      </c>
      <c r="E30" s="37">
        <f>SUM(Table134[[#This Row],[FTE Funding for Alternative French (French immersion) 2026-27]:[FTE Funding for French as a second language 2026-27]])</f>
        <v>70488.846486900002</v>
      </c>
      <c r="F30" s="40">
        <f>Table134[[#This Row],[Total FTE Funding
2026-27]]*0.8</f>
        <v>56391.077189520001</v>
      </c>
      <c r="G30" s="40">
        <f>Table134[[#This Row],[Total FTE Funding
2026-27]]*0.2</f>
        <v>14097.76929738</v>
      </c>
      <c r="H30" s="41"/>
      <c r="I30" s="40"/>
      <c r="J30" s="40"/>
      <c r="K30" s="37">
        <f t="shared" si="0"/>
        <v>70488.846486900002</v>
      </c>
    </row>
    <row r="31" spans="1:11" x14ac:dyDescent="0.25">
      <c r="A31" s="14" t="s">
        <v>22</v>
      </c>
      <c r="B31" s="26"/>
      <c r="C31" s="39">
        <v>15667.708877399999</v>
      </c>
      <c r="D31" s="39"/>
      <c r="E31" s="37">
        <f>SUM(Table134[[#This Row],[FTE Funding for Alternative French (French immersion) 2026-27]:[FTE Funding for French as a second language 2026-27]])</f>
        <v>15667.708877399999</v>
      </c>
      <c r="F31" s="40">
        <f>Table134[[#This Row],[Total FTE Funding
2026-27]]*0.8</f>
        <v>12534.16710192</v>
      </c>
      <c r="G31" s="40">
        <f>Table134[[#This Row],[Total FTE Funding
2026-27]]*0.2</f>
        <v>3133.5417754800001</v>
      </c>
      <c r="H31" s="41"/>
      <c r="I31" s="40"/>
      <c r="J31" s="40"/>
      <c r="K31" s="37">
        <f t="shared" si="0"/>
        <v>15667.708877399999</v>
      </c>
    </row>
    <row r="32" spans="1:11" x14ac:dyDescent="0.25">
      <c r="A32" s="14" t="s">
        <v>63</v>
      </c>
      <c r="B32" s="26"/>
      <c r="C32" s="39">
        <v>132920.17313400001</v>
      </c>
      <c r="D32" s="39">
        <v>11053.305406200001</v>
      </c>
      <c r="E32" s="37">
        <f>SUM(Table134[[#This Row],[FTE Funding for Alternative French (French immersion) 2026-27]:[FTE Funding for French as a second language 2026-27]])</f>
        <v>143973.47854020001</v>
      </c>
      <c r="F32" s="40">
        <f>Table134[[#This Row],[Total FTE Funding
2026-27]]*0.8</f>
        <v>115178.78283216001</v>
      </c>
      <c r="G32" s="40">
        <f>Table134[[#This Row],[Total FTE Funding
2026-27]]*0.2</f>
        <v>28794.695708040003</v>
      </c>
      <c r="H32" s="41">
        <v>315000</v>
      </c>
      <c r="I32" s="40">
        <f>Table134[[#This Row],[Hub Project Funding for French Immersion and FSL 2026-27]]*0.8</f>
        <v>252000</v>
      </c>
      <c r="J32" s="40">
        <f>Table134[[#This Row],[Hub Project Funding for French Immersion and FSL 2026-27]]*0.2</f>
        <v>63000</v>
      </c>
      <c r="K32" s="37">
        <f t="shared" si="0"/>
        <v>458973.47854020004</v>
      </c>
    </row>
    <row r="33" spans="1:11" x14ac:dyDescent="0.25">
      <c r="A33" s="14" t="s">
        <v>23</v>
      </c>
      <c r="B33" s="26"/>
      <c r="C33" s="39">
        <v>130089.93637499999</v>
      </c>
      <c r="D33" s="39">
        <v>26186.291225799996</v>
      </c>
      <c r="E33" s="37">
        <f>SUM(Table134[[#This Row],[FTE Funding for Alternative French (French immersion) 2026-27]:[FTE Funding for French as a second language 2026-27]])</f>
        <v>156276.22760079999</v>
      </c>
      <c r="F33" s="40">
        <f>Table134[[#This Row],[Total FTE Funding
2026-27]]*0.8</f>
        <v>125020.98208063999</v>
      </c>
      <c r="G33" s="40">
        <f>Table134[[#This Row],[Total FTE Funding
2026-27]]*0.2</f>
        <v>31255.245520159999</v>
      </c>
      <c r="H33" s="41"/>
      <c r="I33" s="40"/>
      <c r="J33" s="40"/>
      <c r="K33" s="37">
        <f t="shared" si="0"/>
        <v>156276.22760079999</v>
      </c>
    </row>
    <row r="34" spans="1:11" x14ac:dyDescent="0.25">
      <c r="A34" s="14" t="s">
        <v>60</v>
      </c>
      <c r="B34" s="26"/>
      <c r="C34" s="39">
        <v>112520.32290970001</v>
      </c>
      <c r="D34" s="39">
        <v>12574.971637299999</v>
      </c>
      <c r="E34" s="37">
        <f>SUM(Table134[[#This Row],[FTE Funding for Alternative French (French immersion) 2026-27]:[FTE Funding for French as a second language 2026-27]])</f>
        <v>125095.29454700001</v>
      </c>
      <c r="F34" s="40">
        <f>Table134[[#This Row],[Total FTE Funding
2026-27]]*0.8</f>
        <v>100076.23563760001</v>
      </c>
      <c r="G34" s="40">
        <f>Table134[[#This Row],[Total FTE Funding
2026-27]]*0.2</f>
        <v>25019.058909400002</v>
      </c>
      <c r="H34" s="41"/>
      <c r="I34" s="40"/>
      <c r="J34" s="40"/>
      <c r="K34" s="37">
        <f t="shared" si="0"/>
        <v>125095.29454700001</v>
      </c>
    </row>
    <row r="35" spans="1:11" x14ac:dyDescent="0.25">
      <c r="A35" s="14" t="s">
        <v>64</v>
      </c>
      <c r="B35" s="26"/>
      <c r="C35" s="39">
        <v>167324.31356289997</v>
      </c>
      <c r="D35" s="39">
        <v>11729.0652204</v>
      </c>
      <c r="E35" s="37">
        <f>SUM(Table134[[#This Row],[FTE Funding for Alternative French (French immersion) 2026-27]:[FTE Funding for French as a second language 2026-27]])</f>
        <v>179053.37878329997</v>
      </c>
      <c r="F35" s="40">
        <f>Table134[[#This Row],[Total FTE Funding
2026-27]]*0.8</f>
        <v>143242.70302663997</v>
      </c>
      <c r="G35" s="40">
        <f>Table134[[#This Row],[Total FTE Funding
2026-27]]*0.2</f>
        <v>35810.675756659992</v>
      </c>
      <c r="H35" s="41"/>
      <c r="I35" s="40"/>
      <c r="J35" s="40"/>
      <c r="K35" s="37">
        <f t="shared" si="0"/>
        <v>179053.37878329997</v>
      </c>
    </row>
    <row r="36" spans="1:11" x14ac:dyDescent="0.25">
      <c r="A36" s="14" t="s">
        <v>24</v>
      </c>
      <c r="B36" s="26"/>
      <c r="C36" s="39">
        <v>24620.297184999999</v>
      </c>
      <c r="D36" s="39">
        <v>9050.7007961999989</v>
      </c>
      <c r="E36" s="37">
        <f>SUM(Table134[[#This Row],[FTE Funding for Alternative French (French immersion) 2026-27]:[FTE Funding for French as a second language 2026-27]])</f>
        <v>33670.997981199995</v>
      </c>
      <c r="F36" s="40">
        <f>Table134[[#This Row],[Total FTE Funding
2026-27]]*0.8</f>
        <v>26936.798384959999</v>
      </c>
      <c r="G36" s="40">
        <f>Table134[[#This Row],[Total FTE Funding
2026-27]]*0.2</f>
        <v>6734.1995962399997</v>
      </c>
      <c r="H36" s="41"/>
      <c r="I36" s="40"/>
      <c r="J36" s="40"/>
      <c r="K36" s="37">
        <f t="shared" si="0"/>
        <v>33670.997981199995</v>
      </c>
    </row>
    <row r="37" spans="1:11" x14ac:dyDescent="0.25">
      <c r="A37" s="14" t="s">
        <v>25</v>
      </c>
      <c r="B37" s="26"/>
      <c r="C37" s="39">
        <v>30360.451756499999</v>
      </c>
      <c r="D37" s="39"/>
      <c r="E37" s="37">
        <f>SUM(Table134[[#This Row],[FTE Funding for Alternative French (French immersion) 2026-27]:[FTE Funding for French as a second language 2026-27]])</f>
        <v>30360.451756499999</v>
      </c>
      <c r="F37" s="40">
        <f>Table134[[#This Row],[Total FTE Funding
2026-27]]*0.8</f>
        <v>24288.361405200001</v>
      </c>
      <c r="G37" s="40">
        <f>Table134[[#This Row],[Total FTE Funding
2026-27]]*0.2</f>
        <v>6072.0903513000003</v>
      </c>
      <c r="H37" s="41"/>
      <c r="I37" s="40"/>
      <c r="J37" s="40"/>
      <c r="K37" s="37">
        <f t="shared" si="0"/>
        <v>30360.451756499999</v>
      </c>
    </row>
    <row r="38" spans="1:11" x14ac:dyDescent="0.25">
      <c r="A38" s="14" t="s">
        <v>61</v>
      </c>
      <c r="B38" s="26"/>
      <c r="C38" s="39">
        <v>79919.17081499999</v>
      </c>
      <c r="D38" s="39">
        <v>11862.703881900001</v>
      </c>
      <c r="E38" s="37">
        <f>SUM(Table134[[#This Row],[FTE Funding for Alternative French (French immersion) 2026-27]:[FTE Funding for French as a second language 2026-27]])</f>
        <v>91781.874696899991</v>
      </c>
      <c r="F38" s="40">
        <f>Table134[[#This Row],[Total FTE Funding
2026-27]]*0.8</f>
        <v>73425.499757519996</v>
      </c>
      <c r="G38" s="40">
        <f>Table134[[#This Row],[Total FTE Funding
2026-27]]*0.2</f>
        <v>18356.374939379999</v>
      </c>
      <c r="H38" s="41"/>
      <c r="I38" s="40"/>
      <c r="J38" s="40"/>
      <c r="K38" s="37">
        <f t="shared" si="0"/>
        <v>91781.874696899991</v>
      </c>
    </row>
    <row r="39" spans="1:11" x14ac:dyDescent="0.25">
      <c r="A39" s="14" t="s">
        <v>83</v>
      </c>
      <c r="B39" s="26"/>
      <c r="C39" s="39"/>
      <c r="D39" s="39">
        <v>1373.7830495999999</v>
      </c>
      <c r="E39" s="37">
        <f>SUM(Table134[[#This Row],[FTE Funding for Alternative French (French immersion) 2026-27]:[FTE Funding for French as a second language 2026-27]])</f>
        <v>1373.7830495999999</v>
      </c>
      <c r="F39" s="40">
        <f>Table134[[#This Row],[Total FTE Funding
2026-27]]*0.8</f>
        <v>1099.0264396800001</v>
      </c>
      <c r="G39" s="40">
        <f>Table134[[#This Row],[Total FTE Funding
2026-27]]*0.2</f>
        <v>274.75660992000002</v>
      </c>
      <c r="H39" s="40"/>
      <c r="I39" s="40"/>
      <c r="J39" s="40"/>
      <c r="K39" s="37">
        <f t="shared" si="0"/>
        <v>1373.7830495999999</v>
      </c>
    </row>
    <row r="40" spans="1:11" x14ac:dyDescent="0.25">
      <c r="A40" s="14" t="s">
        <v>62</v>
      </c>
      <c r="B40" s="26"/>
      <c r="C40" s="39">
        <v>96488.799444799995</v>
      </c>
      <c r="D40" s="39">
        <v>8360.2149867000007</v>
      </c>
      <c r="E40" s="37">
        <f>SUM(Table134[[#This Row],[FTE Funding for Alternative French (French immersion) 2026-27]:[FTE Funding for French as a second language 2026-27]])</f>
        <v>104849.01443149999</v>
      </c>
      <c r="F40" s="40">
        <f>Table134[[#This Row],[Total FTE Funding
2026-27]]*0.8</f>
        <v>83879.2115452</v>
      </c>
      <c r="G40" s="40">
        <f>Table134[[#This Row],[Total FTE Funding
2026-27]]*0.2</f>
        <v>20969.8028863</v>
      </c>
      <c r="H40" s="41"/>
      <c r="I40" s="40"/>
      <c r="J40" s="40"/>
      <c r="K40" s="37">
        <f t="shared" si="0"/>
        <v>104849.01443149999</v>
      </c>
    </row>
    <row r="41" spans="1:11" x14ac:dyDescent="0.25">
      <c r="A41" s="14" t="s">
        <v>26</v>
      </c>
      <c r="B41" s="26"/>
      <c r="C41" s="39">
        <v>188932.03604471</v>
      </c>
      <c r="D41" s="39">
        <v>26297.142275100003</v>
      </c>
      <c r="E41" s="37">
        <f>SUM(Table134[[#This Row],[FTE Funding for Alternative French (French immersion) 2026-27]:[FTE Funding for French as a second language 2026-27]])</f>
        <v>215229.17831980999</v>
      </c>
      <c r="F41" s="40">
        <f>Table134[[#This Row],[Total FTE Funding
2026-27]]*0.8</f>
        <v>172183.34265584801</v>
      </c>
      <c r="G41" s="40">
        <f>Table134[[#This Row],[Total FTE Funding
2026-27]]*0.2</f>
        <v>43045.835663962003</v>
      </c>
      <c r="H41" s="41"/>
      <c r="I41" s="40"/>
      <c r="J41" s="40"/>
      <c r="K41" s="37">
        <f t="shared" si="0"/>
        <v>215229.17831980999</v>
      </c>
    </row>
    <row r="42" spans="1:11" x14ac:dyDescent="0.25">
      <c r="A42" s="14" t="s">
        <v>65</v>
      </c>
      <c r="B42" s="26"/>
      <c r="C42" s="39">
        <v>10622.55</v>
      </c>
      <c r="D42" s="39"/>
      <c r="E42" s="37">
        <f>SUM(Table134[[#This Row],[FTE Funding for Alternative French (French immersion) 2026-27]:[FTE Funding for French as a second language 2026-27]])</f>
        <v>10622.55</v>
      </c>
      <c r="F42" s="40">
        <f>Table134[[#This Row],[Total FTE Funding
2026-27]]*0.8</f>
        <v>8498.0399999999991</v>
      </c>
      <c r="G42" s="40">
        <f>Table134[[#This Row],[Total FTE Funding
2026-27]]*0.2</f>
        <v>2124.5099999999998</v>
      </c>
      <c r="H42" s="41"/>
      <c r="I42" s="40"/>
      <c r="J42" s="40"/>
      <c r="K42" s="37">
        <f t="shared" si="0"/>
        <v>10622.55</v>
      </c>
    </row>
    <row r="43" spans="1:11" x14ac:dyDescent="0.25">
      <c r="A43" s="14" t="s">
        <v>66</v>
      </c>
      <c r="B43" s="26"/>
      <c r="C43" s="64">
        <v>72879.690265800004</v>
      </c>
      <c r="D43" s="64">
        <v>5324.2850819999994</v>
      </c>
      <c r="E43" s="37">
        <f>SUM(Table134[[#This Row],[FTE Funding for Alternative French (French immersion) 2026-27]:[FTE Funding for French as a second language 2026-27]])</f>
        <v>78203.975347800006</v>
      </c>
      <c r="F43" s="40">
        <f>Table134[[#This Row],[Total FTE Funding
2026-27]]*0.8</f>
        <v>62563.180278240005</v>
      </c>
      <c r="G43" s="40">
        <f>Table134[[#This Row],[Total FTE Funding
2026-27]]*0.2</f>
        <v>15640.795069560001</v>
      </c>
      <c r="H43" s="41"/>
      <c r="I43" s="40"/>
      <c r="J43" s="40"/>
      <c r="K43" s="37">
        <f t="shared" si="0"/>
        <v>78203.975347800006</v>
      </c>
    </row>
    <row r="44" spans="1:11" x14ac:dyDescent="0.25">
      <c r="A44" s="14" t="s">
        <v>67</v>
      </c>
      <c r="B44" s="26"/>
      <c r="C44" s="39">
        <v>28941.615546499997</v>
      </c>
      <c r="D44" s="39">
        <v>2029.7673749999999</v>
      </c>
      <c r="E44" s="37">
        <f>SUM(Table134[[#This Row],[FTE Funding for Alternative French (French immersion) 2026-27]:[FTE Funding for French as a second language 2026-27]])</f>
        <v>30971.382921499997</v>
      </c>
      <c r="F44" s="40">
        <f>Table134[[#This Row],[Total FTE Funding
2026-27]]*0.8</f>
        <v>24777.106337199999</v>
      </c>
      <c r="G44" s="40">
        <f>Table134[[#This Row],[Total FTE Funding
2026-27]]*0.2</f>
        <v>6194.2765842999997</v>
      </c>
      <c r="H44" s="41"/>
      <c r="I44" s="40"/>
      <c r="J44" s="40"/>
      <c r="K44" s="37">
        <f t="shared" si="0"/>
        <v>30971.382921499997</v>
      </c>
    </row>
    <row r="45" spans="1:11" x14ac:dyDescent="0.25">
      <c r="A45" s="14" t="s">
        <v>27</v>
      </c>
      <c r="B45" s="26"/>
      <c r="C45" s="39">
        <v>94223.228906200005</v>
      </c>
      <c r="D45" s="39">
        <v>2237.8709855999996</v>
      </c>
      <c r="E45" s="37">
        <f>SUM(Table134[[#This Row],[FTE Funding for Alternative French (French immersion) 2026-27]:[FTE Funding for French as a second language 2026-27]])</f>
        <v>96461.099891800011</v>
      </c>
      <c r="F45" s="40">
        <f>Table134[[#This Row],[Total FTE Funding
2026-27]]*0.8</f>
        <v>77168.879913440018</v>
      </c>
      <c r="G45" s="40">
        <f>Table134[[#This Row],[Total FTE Funding
2026-27]]*0.2</f>
        <v>19292.219978360004</v>
      </c>
      <c r="H45" s="41">
        <v>120000</v>
      </c>
      <c r="I45" s="40">
        <f>Table134[[#This Row],[Hub Project Funding for French Immersion and FSL 2026-27]]*0.8</f>
        <v>96000</v>
      </c>
      <c r="J45" s="40">
        <f>Table134[[#This Row],[Hub Project Funding for French Immersion and FSL 2026-27]]*0.2</f>
        <v>24000</v>
      </c>
      <c r="K45" s="37">
        <f t="shared" si="0"/>
        <v>216461.09989180003</v>
      </c>
    </row>
    <row r="46" spans="1:11" x14ac:dyDescent="0.25">
      <c r="A46" s="14" t="s">
        <v>68</v>
      </c>
      <c r="B46" s="26"/>
      <c r="C46" s="39">
        <v>12653.2203933</v>
      </c>
      <c r="D46" s="39"/>
      <c r="E46" s="37">
        <f>SUM(Table134[[#This Row],[FTE Funding for Alternative French (French immersion) 2026-27]:[FTE Funding for French as a second language 2026-27]])</f>
        <v>12653.2203933</v>
      </c>
      <c r="F46" s="40">
        <f>Table134[[#This Row],[Total FTE Funding
2026-27]]*0.8</f>
        <v>10122.57631464</v>
      </c>
      <c r="G46" s="40">
        <f>Table134[[#This Row],[Total FTE Funding
2026-27]]*0.2</f>
        <v>2530.6440786600001</v>
      </c>
      <c r="H46" s="41"/>
      <c r="I46" s="40"/>
      <c r="J46" s="40"/>
      <c r="K46" s="37">
        <f t="shared" si="0"/>
        <v>12653.2203933</v>
      </c>
    </row>
    <row r="47" spans="1:11" x14ac:dyDescent="0.25">
      <c r="A47" s="14" t="s">
        <v>28</v>
      </c>
      <c r="B47" s="26"/>
      <c r="C47" s="39"/>
      <c r="D47" s="39">
        <v>13769.663166399998</v>
      </c>
      <c r="E47" s="37">
        <f>SUM(Table134[[#This Row],[FTE Funding for Alternative French (French immersion) 2026-27]:[FTE Funding for French as a second language 2026-27]])</f>
        <v>13769.663166399998</v>
      </c>
      <c r="F47" s="40">
        <f>Table134[[#This Row],[Total FTE Funding
2026-27]]*0.8</f>
        <v>11015.730533119999</v>
      </c>
      <c r="G47" s="40">
        <f>Table134[[#This Row],[Total FTE Funding
2026-27]]*0.2</f>
        <v>2753.9326332799997</v>
      </c>
      <c r="H47" s="41"/>
      <c r="I47" s="40"/>
      <c r="J47" s="40"/>
      <c r="K47" s="37">
        <f t="shared" si="0"/>
        <v>13769.663166399998</v>
      </c>
    </row>
    <row r="48" spans="1:11" x14ac:dyDescent="0.25">
      <c r="A48" s="14" t="s">
        <v>29</v>
      </c>
      <c r="B48" s="26"/>
      <c r="C48" s="39">
        <v>177211.5025876</v>
      </c>
      <c r="D48" s="39">
        <v>31042.137410300002</v>
      </c>
      <c r="E48" s="37">
        <f>SUM(Table134[[#This Row],[FTE Funding for Alternative French (French immersion) 2026-27]:[FTE Funding for French as a second language 2026-27]])</f>
        <v>208253.6399979</v>
      </c>
      <c r="F48" s="40">
        <f>Table134[[#This Row],[Total FTE Funding
2026-27]]*0.8</f>
        <v>166602.91199832002</v>
      </c>
      <c r="G48" s="40">
        <f>Table134[[#This Row],[Total FTE Funding
2026-27]]*0.2</f>
        <v>41650.727999580005</v>
      </c>
      <c r="H48" s="41"/>
      <c r="I48" s="40"/>
      <c r="J48" s="40"/>
      <c r="K48" s="37">
        <f t="shared" si="0"/>
        <v>208253.6399979</v>
      </c>
    </row>
    <row r="49" spans="1:11" x14ac:dyDescent="0.25">
      <c r="A49" s="14" t="s">
        <v>30</v>
      </c>
      <c r="B49" s="26"/>
      <c r="C49" s="39">
        <v>32428.0619247</v>
      </c>
      <c r="D49" s="39">
        <v>1646.2006377</v>
      </c>
      <c r="E49" s="37">
        <f>SUM(Table134[[#This Row],[FTE Funding for Alternative French (French immersion) 2026-27]:[FTE Funding for French as a second language 2026-27]])</f>
        <v>34074.262562399999</v>
      </c>
      <c r="F49" s="40">
        <f>Table134[[#This Row],[Total FTE Funding
2026-27]]*0.8</f>
        <v>27259.410049919999</v>
      </c>
      <c r="G49" s="40">
        <f>Table134[[#This Row],[Total FTE Funding
2026-27]]*0.2</f>
        <v>6814.8525124799999</v>
      </c>
      <c r="H49" s="42"/>
      <c r="I49" s="40"/>
      <c r="J49" s="40"/>
      <c r="K49" s="37">
        <f t="shared" si="0"/>
        <v>34074.262562399999</v>
      </c>
    </row>
    <row r="50" spans="1:11" x14ac:dyDescent="0.25">
      <c r="A50" s="14" t="s">
        <v>31</v>
      </c>
      <c r="B50" s="26"/>
      <c r="C50" s="39"/>
      <c r="D50" s="39">
        <v>12170.390342599998</v>
      </c>
      <c r="E50" s="37">
        <f>SUM(Table134[[#This Row],[FTE Funding for Alternative French (French immersion) 2026-27]:[FTE Funding for French as a second language 2026-27]])</f>
        <v>12170.390342599998</v>
      </c>
      <c r="F50" s="40">
        <f>Table134[[#This Row],[Total FTE Funding
2026-27]]*0.8</f>
        <v>9736.312274079999</v>
      </c>
      <c r="G50" s="40">
        <f>Table134[[#This Row],[Total FTE Funding
2026-27]]*0.2</f>
        <v>2434.0780685199998</v>
      </c>
      <c r="H50" s="41"/>
      <c r="I50" s="40"/>
      <c r="J50" s="40"/>
      <c r="K50" s="37">
        <f t="shared" si="0"/>
        <v>12170.390342599998</v>
      </c>
    </row>
    <row r="51" spans="1:11" x14ac:dyDescent="0.25">
      <c r="A51" s="14" t="s">
        <v>32</v>
      </c>
      <c r="B51" s="26"/>
      <c r="C51" s="39">
        <v>27740.573866500003</v>
      </c>
      <c r="D51" s="39"/>
      <c r="E51" s="37">
        <f>SUM(Table134[[#This Row],[FTE Funding for Alternative French (French immersion) 2026-27]:[FTE Funding for French as a second language 2026-27]])</f>
        <v>27740.573866500003</v>
      </c>
      <c r="F51" s="40">
        <f>Table134[[#This Row],[Total FTE Funding
2026-27]]*0.8</f>
        <v>22192.459093200003</v>
      </c>
      <c r="G51" s="40">
        <f>Table134[[#This Row],[Total FTE Funding
2026-27]]*0.2</f>
        <v>5548.1147733000007</v>
      </c>
      <c r="H51" s="41"/>
      <c r="I51" s="40"/>
      <c r="J51" s="40"/>
      <c r="K51" s="37">
        <f t="shared" si="0"/>
        <v>27740.573866500003</v>
      </c>
    </row>
    <row r="52" spans="1:11" x14ac:dyDescent="0.25">
      <c r="A52" s="14" t="s">
        <v>69</v>
      </c>
      <c r="B52" s="26"/>
      <c r="C52" s="39">
        <v>153129.27926520002</v>
      </c>
      <c r="D52" s="39"/>
      <c r="E52" s="37">
        <f>SUM(Table134[[#This Row],[FTE Funding for Alternative French (French immersion) 2026-27]:[FTE Funding for French as a second language 2026-27]])</f>
        <v>153129.27926520002</v>
      </c>
      <c r="F52" s="40">
        <f>Table134[[#This Row],[Total FTE Funding
2026-27]]*0.8</f>
        <v>122503.42341216002</v>
      </c>
      <c r="G52" s="40">
        <f>Table134[[#This Row],[Total FTE Funding
2026-27]]*0.2</f>
        <v>30625.855853040004</v>
      </c>
      <c r="H52" s="41"/>
      <c r="I52" s="40"/>
      <c r="J52" s="40"/>
      <c r="K52" s="37">
        <f t="shared" si="0"/>
        <v>153129.27926520002</v>
      </c>
    </row>
    <row r="53" spans="1:11" x14ac:dyDescent="0.25">
      <c r="A53" s="14" t="s">
        <v>33</v>
      </c>
      <c r="B53" s="26"/>
      <c r="C53" s="39">
        <v>130262.57070119999</v>
      </c>
      <c r="D53" s="39">
        <v>20321.182598299994</v>
      </c>
      <c r="E53" s="37">
        <f>SUM(Table134[[#This Row],[FTE Funding for Alternative French (French immersion) 2026-27]:[FTE Funding for French as a second language 2026-27]])</f>
        <v>150583.75329949998</v>
      </c>
      <c r="F53" s="40">
        <f>Table134[[#This Row],[Total FTE Funding
2026-27]]*0.8</f>
        <v>120467.00263959999</v>
      </c>
      <c r="G53" s="40">
        <f>Table134[[#This Row],[Total FTE Funding
2026-27]]*0.2</f>
        <v>30116.750659899997</v>
      </c>
      <c r="H53" s="41"/>
      <c r="I53" s="40"/>
      <c r="J53" s="40"/>
      <c r="K53" s="37">
        <f t="shared" si="0"/>
        <v>150583.75329949998</v>
      </c>
    </row>
    <row r="54" spans="1:11" x14ac:dyDescent="0.25">
      <c r="A54" s="14" t="s">
        <v>34</v>
      </c>
      <c r="B54" s="26"/>
      <c r="C54" s="39">
        <v>394155.20482715993</v>
      </c>
      <c r="D54" s="39">
        <v>27901.9471534</v>
      </c>
      <c r="E54" s="37">
        <f>SUM(Table134[[#This Row],[FTE Funding for Alternative French (French immersion) 2026-27]:[FTE Funding for French as a second language 2026-27]])</f>
        <v>422057.15198055992</v>
      </c>
      <c r="F54" s="40">
        <f>Table134[[#This Row],[Total FTE Funding
2026-27]]*0.8</f>
        <v>337645.72158444795</v>
      </c>
      <c r="G54" s="40">
        <f>Table134[[#This Row],[Total FTE Funding
2026-27]]*0.2</f>
        <v>84411.430396111988</v>
      </c>
      <c r="H54" s="42"/>
      <c r="I54" s="40"/>
      <c r="J54" s="40"/>
      <c r="K54" s="37">
        <f t="shared" si="0"/>
        <v>422057.15198055992</v>
      </c>
    </row>
    <row r="55" spans="1:11" x14ac:dyDescent="0.25">
      <c r="A55" s="14" t="s">
        <v>35</v>
      </c>
      <c r="B55" s="26"/>
      <c r="C55" s="39">
        <v>245323.44062303999</v>
      </c>
      <c r="D55" s="39">
        <v>29174.361289699998</v>
      </c>
      <c r="E55" s="37">
        <f>SUM(Table134[[#This Row],[FTE Funding for Alternative French (French immersion) 2026-27]:[FTE Funding for French as a second language 2026-27]])</f>
        <v>274497.80191273999</v>
      </c>
      <c r="F55" s="40">
        <f>Table134[[#This Row],[Total FTE Funding
2026-27]]*0.8</f>
        <v>219598.241530192</v>
      </c>
      <c r="G55" s="40">
        <f>Table134[[#This Row],[Total FTE Funding
2026-27]]*0.2</f>
        <v>54899.560382547999</v>
      </c>
      <c r="H55" s="43"/>
      <c r="I55" s="44"/>
      <c r="J55" s="44"/>
      <c r="K55" s="37">
        <f t="shared" si="0"/>
        <v>274497.80191273999</v>
      </c>
    </row>
    <row r="56" spans="1:11" x14ac:dyDescent="0.25">
      <c r="A56" s="14" t="s">
        <v>36</v>
      </c>
      <c r="B56" s="26"/>
      <c r="C56" s="39">
        <v>63691.870809600005</v>
      </c>
      <c r="D56" s="39">
        <v>6985.8298488</v>
      </c>
      <c r="E56" s="37">
        <f>SUM(Table134[[#This Row],[FTE Funding for Alternative French (French immersion) 2026-27]:[FTE Funding for French as a second language 2026-27]])</f>
        <v>70677.700658400005</v>
      </c>
      <c r="F56" s="40">
        <f>Table134[[#This Row],[Total FTE Funding
2026-27]]*0.8</f>
        <v>56542.160526720007</v>
      </c>
      <c r="G56" s="40">
        <f>Table134[[#This Row],[Total FTE Funding
2026-27]]*0.2</f>
        <v>14135.540131680002</v>
      </c>
      <c r="H56" s="41"/>
      <c r="I56" s="40"/>
      <c r="J56" s="40"/>
      <c r="K56" s="37">
        <f t="shared" si="0"/>
        <v>70677.700658400005</v>
      </c>
    </row>
    <row r="57" spans="1:11" x14ac:dyDescent="0.25">
      <c r="A57" s="14" t="s">
        <v>70</v>
      </c>
      <c r="B57" s="26"/>
      <c r="C57" s="39">
        <v>87757.870999999999</v>
      </c>
      <c r="D57" s="39">
        <v>1231.2705735000002</v>
      </c>
      <c r="E57" s="37">
        <f>SUM(Table134[[#This Row],[FTE Funding for Alternative French (French immersion) 2026-27]:[FTE Funding for French as a second language 2026-27]])</f>
        <v>88989.141573500005</v>
      </c>
      <c r="F57" s="40">
        <f>Table134[[#This Row],[Total FTE Funding
2026-27]]*0.8</f>
        <v>71191.313258800001</v>
      </c>
      <c r="G57" s="40">
        <f>Table134[[#This Row],[Total FTE Funding
2026-27]]*0.2</f>
        <v>17797.8283147</v>
      </c>
      <c r="H57" s="41">
        <v>61500</v>
      </c>
      <c r="I57" s="40">
        <f>Table134[[#This Row],[Hub Project Funding for French Immersion and FSL 2026-27]]*0.8</f>
        <v>49200</v>
      </c>
      <c r="J57" s="40">
        <f>Table134[[#This Row],[Hub Project Funding for French Immersion and FSL 2026-27]]*0.2</f>
        <v>12300</v>
      </c>
      <c r="K57" s="37">
        <f t="shared" si="0"/>
        <v>150489.1415735</v>
      </c>
    </row>
    <row r="58" spans="1:11" x14ac:dyDescent="0.25">
      <c r="A58" s="14" t="s">
        <v>37</v>
      </c>
      <c r="B58" s="26"/>
      <c r="C58" s="39">
        <v>42192.6576537</v>
      </c>
      <c r="D58" s="39">
        <v>10700.074744499998</v>
      </c>
      <c r="E58" s="37">
        <f>SUM(Table134[[#This Row],[FTE Funding for Alternative French (French immersion) 2026-27]:[FTE Funding for French as a second language 2026-27]])</f>
        <v>52892.732398199994</v>
      </c>
      <c r="F58" s="40">
        <f>Table134[[#This Row],[Total FTE Funding
2026-27]]*0.8</f>
        <v>42314.185918559997</v>
      </c>
      <c r="G58" s="40">
        <f>Table134[[#This Row],[Total FTE Funding
2026-27]]*0.2</f>
        <v>10578.546479639999</v>
      </c>
      <c r="H58" s="37"/>
      <c r="I58" s="40"/>
      <c r="J58" s="40"/>
      <c r="K58" s="37">
        <f t="shared" si="0"/>
        <v>52892.732398199994</v>
      </c>
    </row>
    <row r="59" spans="1:11" x14ac:dyDescent="0.25">
      <c r="A59" s="14" t="s">
        <v>39</v>
      </c>
      <c r="B59" s="26"/>
      <c r="C59" s="39">
        <v>19177.1657013</v>
      </c>
      <c r="D59" s="39"/>
      <c r="E59" s="37">
        <f>SUM(Table134[[#This Row],[FTE Funding for Alternative French (French immersion) 2026-27]:[FTE Funding for French as a second language 2026-27]])</f>
        <v>19177.1657013</v>
      </c>
      <c r="F59" s="40">
        <f>Table134[[#This Row],[Total FTE Funding
2026-27]]*0.8</f>
        <v>15341.73256104</v>
      </c>
      <c r="G59" s="40">
        <f>Table134[[#This Row],[Total FTE Funding
2026-27]]*0.2</f>
        <v>3835.4331402600001</v>
      </c>
      <c r="H59" s="37"/>
      <c r="I59" s="40"/>
      <c r="J59" s="40"/>
      <c r="K59" s="37">
        <f t="shared" si="0"/>
        <v>19177.1657013</v>
      </c>
    </row>
    <row r="60" spans="1:11" x14ac:dyDescent="0.25">
      <c r="A60" s="14" t="s">
        <v>38</v>
      </c>
      <c r="B60" s="26"/>
      <c r="C60" s="39">
        <v>40284.270088499994</v>
      </c>
      <c r="D60" s="39"/>
      <c r="E60" s="37">
        <f>SUM(Table134[[#This Row],[FTE Funding for Alternative French (French immersion) 2026-27]:[FTE Funding for French as a second language 2026-27]])</f>
        <v>40284.270088499994</v>
      </c>
      <c r="F60" s="40">
        <f>Table134[[#This Row],[Total FTE Funding
2026-27]]*0.8</f>
        <v>32227.416070799998</v>
      </c>
      <c r="G60" s="40">
        <f>Table134[[#This Row],[Total FTE Funding
2026-27]]*0.2</f>
        <v>8056.8540176999995</v>
      </c>
      <c r="H60" s="37"/>
      <c r="I60" s="40"/>
      <c r="J60" s="40"/>
      <c r="K60" s="37">
        <f t="shared" si="0"/>
        <v>40284.270088499994</v>
      </c>
    </row>
    <row r="61" spans="1:11" ht="18" x14ac:dyDescent="0.25">
      <c r="A61" s="20" t="s">
        <v>41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</row>
    <row r="62" spans="1:11" ht="15.75" customHeight="1" x14ac:dyDescent="0.25">
      <c r="A62" s="14" t="s">
        <v>75</v>
      </c>
      <c r="B62" s="26"/>
      <c r="C62" s="39"/>
      <c r="D62" s="39">
        <v>7708.9926323999998</v>
      </c>
      <c r="E62" s="37">
        <f>SUM(Table134[[#This Row],[FTE Funding for Alternative French (French immersion) 2026-27]:[FTE Funding for French as a second language 2026-27]])</f>
        <v>7708.9926323999998</v>
      </c>
      <c r="F62" s="40">
        <f>Table134[[#This Row],[Total FTE Funding
2026-27]]*0.8</f>
        <v>6167.1941059199999</v>
      </c>
      <c r="G62" s="40">
        <f>Table134[[#This Row],[Total FTE Funding
2026-27]]*0.2</f>
        <v>1541.79852648</v>
      </c>
      <c r="H62" s="37"/>
      <c r="I62" s="40"/>
      <c r="J62" s="40"/>
      <c r="K62" s="37">
        <f t="shared" si="0"/>
        <v>7708.9926323999998</v>
      </c>
    </row>
    <row r="63" spans="1:11" x14ac:dyDescent="0.25">
      <c r="A63" s="14" t="s">
        <v>0</v>
      </c>
      <c r="B63" s="26"/>
      <c r="C63" s="39"/>
      <c r="D63" s="39">
        <v>13560.940081099998</v>
      </c>
      <c r="E63" s="37">
        <f>SUM(Table134[[#This Row],[FTE Funding for Alternative French (French immersion) 2026-27]:[FTE Funding for French as a second language 2026-27]])</f>
        <v>13560.940081099998</v>
      </c>
      <c r="F63" s="40">
        <f>Table134[[#This Row],[Total FTE Funding
2026-27]]*0.8</f>
        <v>10848.752064879998</v>
      </c>
      <c r="G63" s="40">
        <f>Table134[[#This Row],[Total FTE Funding
2026-27]]*0.2</f>
        <v>2712.1880162199996</v>
      </c>
      <c r="H63" s="37"/>
      <c r="I63" s="40"/>
      <c r="J63" s="40"/>
      <c r="K63" s="37">
        <f t="shared" si="0"/>
        <v>13560.940081099998</v>
      </c>
    </row>
    <row r="64" spans="1:11" x14ac:dyDescent="0.25">
      <c r="A64" s="1" t="s">
        <v>5</v>
      </c>
      <c r="B64" s="46"/>
      <c r="C64" s="47"/>
      <c r="D64" s="47">
        <v>3291.4525301999997</v>
      </c>
      <c r="E64" s="37">
        <f>SUM(Table134[[#This Row],[FTE Funding for Alternative French (French immersion) 2026-27]:[FTE Funding for French as a second language 2026-27]])</f>
        <v>3291.4525301999997</v>
      </c>
      <c r="F64" s="40">
        <f>Table134[[#This Row],[Total FTE Funding
2026-27]]*0.8</f>
        <v>2633.1620241599999</v>
      </c>
      <c r="G64" s="40">
        <f>Table134[[#This Row],[Total FTE Funding
2026-27]]*0.2</f>
        <v>658.29050603999997</v>
      </c>
      <c r="H64" s="37"/>
      <c r="I64" s="40"/>
      <c r="J64" s="40"/>
      <c r="K64" s="37">
        <f t="shared" si="0"/>
        <v>3291.4525301999997</v>
      </c>
    </row>
    <row r="65" spans="1:11" x14ac:dyDescent="0.25">
      <c r="A65" s="24" t="s">
        <v>72</v>
      </c>
      <c r="B65" s="48"/>
      <c r="C65" s="47"/>
      <c r="D65" s="47">
        <v>5239.7190434999993</v>
      </c>
      <c r="E65" s="37">
        <f>SUM(Table134[[#This Row],[FTE Funding for Alternative French (French immersion) 2026-27]:[FTE Funding for French as a second language 2026-27]])</f>
        <v>5239.7190434999993</v>
      </c>
      <c r="F65" s="40">
        <f>Table134[[#This Row],[Total FTE Funding
2026-27]]*0.8</f>
        <v>4191.7752347999995</v>
      </c>
      <c r="G65" s="40">
        <f>Table134[[#This Row],[Total FTE Funding
2026-27]]*0.2</f>
        <v>1047.9438086999999</v>
      </c>
      <c r="H65" s="49"/>
      <c r="I65" s="49"/>
      <c r="J65" s="49"/>
      <c r="K65" s="37">
        <f t="shared" si="0"/>
        <v>5239.7190434999993</v>
      </c>
    </row>
    <row r="66" spans="1:11" x14ac:dyDescent="0.25">
      <c r="A66" s="62" t="s">
        <v>99</v>
      </c>
      <c r="B66" s="48"/>
      <c r="C66" s="47"/>
      <c r="D66" s="47">
        <v>1183.3042055999999</v>
      </c>
      <c r="E66" s="37">
        <f>SUM(Table134[[#This Row],[FTE Funding for Alternative French (French immersion) 2026-27]:[FTE Funding for French as a second language 2026-27]])</f>
        <v>1183.3042055999999</v>
      </c>
      <c r="F66" s="40">
        <f>Table134[[#This Row],[Total FTE Funding
2026-27]]*0.8</f>
        <v>946.64336447999995</v>
      </c>
      <c r="G66" s="40">
        <f>Table134[[#This Row],[Total FTE Funding
2026-27]]*0.2</f>
        <v>236.66084111999999</v>
      </c>
      <c r="H66" s="49"/>
      <c r="I66" s="49"/>
      <c r="J66" s="49"/>
      <c r="K66" s="37">
        <f t="shared" ref="K66" si="1">SUM(E66,H66)</f>
        <v>1183.3042055999999</v>
      </c>
    </row>
    <row r="67" spans="1:11" x14ac:dyDescent="0.25">
      <c r="A67" s="14" t="s">
        <v>6</v>
      </c>
      <c r="B67" s="26"/>
      <c r="C67" s="39"/>
      <c r="D67" s="39">
        <v>10181.723672799999</v>
      </c>
      <c r="E67" s="37">
        <f>SUM(Table134[[#This Row],[FTE Funding for Alternative French (French immersion) 2026-27]:[FTE Funding for French as a second language 2026-27]])</f>
        <v>10181.723672799999</v>
      </c>
      <c r="F67" s="40">
        <f>Table134[[#This Row],[Total FTE Funding
2026-27]]*0.8</f>
        <v>8145.3789382399991</v>
      </c>
      <c r="G67" s="40">
        <f>Table134[[#This Row],[Total FTE Funding
2026-27]]*0.2</f>
        <v>2036.3447345599998</v>
      </c>
      <c r="H67" s="37"/>
      <c r="I67" s="40"/>
      <c r="J67" s="40"/>
      <c r="K67" s="37">
        <f t="shared" si="0"/>
        <v>10181.723672799999</v>
      </c>
    </row>
    <row r="68" spans="1:11" ht="18" x14ac:dyDescent="0.25">
      <c r="A68" s="20" t="s">
        <v>40</v>
      </c>
      <c r="B68" s="38"/>
      <c r="C68" s="45"/>
      <c r="D68" s="38"/>
      <c r="E68" s="38"/>
      <c r="F68" s="38"/>
      <c r="G68" s="38"/>
      <c r="H68" s="38"/>
      <c r="I68" s="38"/>
      <c r="J68" s="38"/>
      <c r="K68" s="38"/>
    </row>
    <row r="69" spans="1:11" x14ac:dyDescent="0.25">
      <c r="A69" s="14" t="s">
        <v>7</v>
      </c>
      <c r="B69" s="26"/>
      <c r="C69" s="39">
        <v>113753.66369999999</v>
      </c>
      <c r="D69" s="39"/>
      <c r="E69" s="37">
        <f>SUM(Table134[[#This Row],[FTE Funding for Alternative French (French immersion) 2026-27]:[FTE Funding for French as a second language 2026-27]])</f>
        <v>113753.66369999999</v>
      </c>
      <c r="F69" s="40">
        <f>Table134[[#This Row],[Total FTE Funding
2026-27]]*0.8</f>
        <v>91002.930959999998</v>
      </c>
      <c r="G69" s="40">
        <f>Table134[[#This Row],[Total FTE Funding
2026-27]]*0.2</f>
        <v>22750.732739999999</v>
      </c>
      <c r="H69" s="41"/>
      <c r="K69" s="37">
        <f t="shared" si="0"/>
        <v>113753.66369999999</v>
      </c>
    </row>
    <row r="70" spans="1:11" x14ac:dyDescent="0.25">
      <c r="A70" s="14" t="s">
        <v>84</v>
      </c>
      <c r="B70" s="26"/>
      <c r="C70" s="39"/>
      <c r="D70" s="39">
        <v>1124.1280482599998</v>
      </c>
      <c r="E70" s="37">
        <f>SUM(Table134[[#This Row],[FTE Funding for Alternative French (French immersion) 2026-27]:[FTE Funding for French as a second language 2026-27]])</f>
        <v>1124.1280482599998</v>
      </c>
      <c r="F70" s="40">
        <f>Table134[[#This Row],[Total FTE Funding
2026-27]]*0.8</f>
        <v>899.30243860799987</v>
      </c>
      <c r="G70" s="40">
        <f>Table134[[#This Row],[Total FTE Funding
2026-27]]*0.2</f>
        <v>224.82560965199997</v>
      </c>
      <c r="H70" s="40"/>
      <c r="K70" s="37">
        <f t="shared" si="0"/>
        <v>1124.1280482599998</v>
      </c>
    </row>
    <row r="71" spans="1:11" x14ac:dyDescent="0.25">
      <c r="A71" s="14" t="s">
        <v>8</v>
      </c>
      <c r="B71" s="26"/>
      <c r="C71" s="39"/>
      <c r="D71" s="39">
        <v>2850.7421396999998</v>
      </c>
      <c r="E71" s="37">
        <f>SUM(Table134[[#This Row],[FTE Funding for Alternative French (French immersion) 2026-27]:[FTE Funding for French as a second language 2026-27]])</f>
        <v>2850.7421396999998</v>
      </c>
      <c r="F71" s="40">
        <f>Table134[[#This Row],[Total FTE Funding
2026-27]]*0.8</f>
        <v>2280.5937117600001</v>
      </c>
      <c r="G71" s="40">
        <f>Table134[[#This Row],[Total FTE Funding
2026-27]]*0.2</f>
        <v>570.14842794000003</v>
      </c>
      <c r="H71" s="41"/>
      <c r="K71" s="37">
        <f t="shared" si="0"/>
        <v>2850.7421396999998</v>
      </c>
    </row>
    <row r="72" spans="1:11" x14ac:dyDescent="0.25">
      <c r="A72" s="14" t="s">
        <v>86</v>
      </c>
      <c r="B72" s="26"/>
      <c r="C72" s="39"/>
      <c r="D72" s="57"/>
      <c r="E72" s="37">
        <f>SUM(Table134[[#This Row],[FTE Funding for Alternative French (French immersion) 2026-27]:[FTE Funding for French as a second language 2026-27]])</f>
        <v>0</v>
      </c>
      <c r="F72" s="57">
        <f>Table134[[#This Row],[Total FTE Funding
2026-27]]*0.8</f>
        <v>0</v>
      </c>
      <c r="G72" s="57">
        <f>Table134[[#This Row],[Total FTE Funding
2026-27]]*0.2</f>
        <v>0</v>
      </c>
      <c r="H72" s="41"/>
      <c r="K72" s="37">
        <f t="shared" si="0"/>
        <v>0</v>
      </c>
    </row>
    <row r="73" spans="1:11" x14ac:dyDescent="0.25">
      <c r="A73" s="14" t="s">
        <v>1</v>
      </c>
      <c r="B73" s="26"/>
      <c r="C73" s="39"/>
      <c r="D73" s="39">
        <v>1155.4694810399999</v>
      </c>
      <c r="E73" s="37">
        <f>SUM(Table134[[#This Row],[FTE Funding for Alternative French (French immersion) 2026-27]:[FTE Funding for French as a second language 2026-27]])</f>
        <v>1155.4694810399999</v>
      </c>
      <c r="F73" s="40">
        <f>Table134[[#This Row],[Total FTE Funding
2026-27]]*0.8</f>
        <v>924.37558483199996</v>
      </c>
      <c r="G73" s="40">
        <f>Table134[[#This Row],[Total FTE Funding
2026-27]]*0.2</f>
        <v>231.09389620799999</v>
      </c>
      <c r="H73" s="41"/>
      <c r="K73" s="37">
        <f t="shared" si="0"/>
        <v>1155.4694810399999</v>
      </c>
    </row>
    <row r="74" spans="1:11" x14ac:dyDescent="0.25">
      <c r="A74" s="14" t="s">
        <v>2</v>
      </c>
      <c r="B74" s="26"/>
      <c r="C74" s="39">
        <v>58903.950599999989</v>
      </c>
      <c r="D74" s="39"/>
      <c r="E74" s="37">
        <f>SUM(Table134[[#This Row],[FTE Funding for Alternative French (French immersion) 2026-27]:[FTE Funding for French as a second language 2026-27]])</f>
        <v>58903.950599999989</v>
      </c>
      <c r="F74" s="40">
        <f>Table134[[#This Row],[Total FTE Funding
2026-27]]*0.8</f>
        <v>47123.160479999991</v>
      </c>
      <c r="G74" s="40">
        <f>Table134[[#This Row],[Total FTE Funding
2026-27]]*0.2</f>
        <v>11780.790119999998</v>
      </c>
      <c r="H74" s="41"/>
      <c r="K74" s="37">
        <f t="shared" si="0"/>
        <v>58903.950599999989</v>
      </c>
    </row>
    <row r="75" spans="1:11" x14ac:dyDescent="0.25">
      <c r="A75" s="58" t="s">
        <v>85</v>
      </c>
      <c r="B75" s="26"/>
      <c r="C75" s="39"/>
      <c r="D75" s="39">
        <v>1524.95100114</v>
      </c>
      <c r="E75" s="37">
        <f>SUM(Table134[[#This Row],[FTE Funding for Alternative French (French immersion) 2026-27]:[FTE Funding for French as a second language 2026-27]])</f>
        <v>1524.95100114</v>
      </c>
      <c r="F75" s="40">
        <f>Table134[[#This Row],[Total FTE Funding
2026-27]]*0.8</f>
        <v>1219.960800912</v>
      </c>
      <c r="G75" s="40">
        <f>Table134[[#This Row],[Total FTE Funding
2026-27]]*0.2</f>
        <v>304.99020022799999</v>
      </c>
      <c r="H75" s="59"/>
      <c r="K75" s="37">
        <f t="shared" ref="K75:K80" si="2">SUM(E75,H75)</f>
        <v>1524.95100114</v>
      </c>
    </row>
    <row r="76" spans="1:11" x14ac:dyDescent="0.25">
      <c r="A76" s="14" t="s">
        <v>9</v>
      </c>
      <c r="B76" s="26"/>
      <c r="C76" s="39"/>
      <c r="D76" s="39">
        <v>4952.4061557599998</v>
      </c>
      <c r="E76" s="37">
        <f>SUM(Table134[[#This Row],[FTE Funding for Alternative French (French immersion) 2026-27]:[FTE Funding for French as a second language 2026-27]])</f>
        <v>4952.4061557599998</v>
      </c>
      <c r="F76" s="40">
        <f>Table134[[#This Row],[Total FTE Funding
2026-27]]*0.8</f>
        <v>3961.9249246079999</v>
      </c>
      <c r="G76" s="40">
        <f>Table134[[#This Row],[Total FTE Funding
2026-27]]*0.2</f>
        <v>990.48123115199996</v>
      </c>
      <c r="H76" s="41"/>
      <c r="K76" s="37">
        <f t="shared" si="2"/>
        <v>4952.4061557599998</v>
      </c>
    </row>
    <row r="77" spans="1:11" x14ac:dyDescent="0.25">
      <c r="A77" s="14" t="s">
        <v>10</v>
      </c>
      <c r="B77" s="26"/>
      <c r="C77" s="39"/>
      <c r="D77" s="39">
        <v>6794.0062851499988</v>
      </c>
      <c r="E77" s="37">
        <f>SUM(Table134[[#This Row],[FTE Funding for Alternative French (French immersion) 2026-27]:[FTE Funding for French as a second language 2026-27]])</f>
        <v>6794.0062851499988</v>
      </c>
      <c r="F77" s="40">
        <f>Table134[[#This Row],[Total FTE Funding
2026-27]]*0.8</f>
        <v>5435.205028119999</v>
      </c>
      <c r="G77" s="40">
        <f>Table134[[#This Row],[Total FTE Funding
2026-27]]*0.2</f>
        <v>1358.8012570299998</v>
      </c>
      <c r="H77" s="41"/>
      <c r="I77" s="39"/>
      <c r="J77" s="39"/>
      <c r="K77" s="37">
        <f t="shared" si="2"/>
        <v>6794.0062851499988</v>
      </c>
    </row>
    <row r="78" spans="1:11" x14ac:dyDescent="0.25">
      <c r="A78" s="14" t="s">
        <v>3</v>
      </c>
      <c r="B78" s="26"/>
      <c r="C78" s="39"/>
      <c r="D78" s="39">
        <v>7518.0846861399987</v>
      </c>
      <c r="E78" s="37">
        <f>SUM(Table134[[#This Row],[FTE Funding for Alternative French (French immersion) 2026-27]:[FTE Funding for French as a second language 2026-27]])</f>
        <v>7518.0846861399987</v>
      </c>
      <c r="F78" s="40">
        <f>Table134[[#This Row],[Total FTE Funding
2026-27]]*0.8</f>
        <v>6014.4677489119995</v>
      </c>
      <c r="G78" s="40">
        <f>Table134[[#This Row],[Total FTE Funding
2026-27]]*0.2</f>
        <v>1503.6169372279999</v>
      </c>
      <c r="H78" s="41"/>
      <c r="I78" s="39"/>
      <c r="J78" s="39"/>
      <c r="K78" s="37">
        <f t="shared" si="2"/>
        <v>7518.0846861399987</v>
      </c>
    </row>
    <row r="79" spans="1:11" x14ac:dyDescent="0.25">
      <c r="A79" s="14" t="s">
        <v>11</v>
      </c>
      <c r="B79" s="26"/>
      <c r="C79" s="39"/>
      <c r="D79" s="39">
        <v>2673.9836108999998</v>
      </c>
      <c r="E79" s="37">
        <f>SUM(Table134[[#This Row],[FTE Funding for Alternative French (French immersion) 2026-27]:[FTE Funding for French as a second language 2026-27]])</f>
        <v>2673.9836108999998</v>
      </c>
      <c r="F79" s="40">
        <f>Table134[[#This Row],[Total FTE Funding
2026-27]]*0.8</f>
        <v>2139.1868887199998</v>
      </c>
      <c r="G79" s="40">
        <f>Table134[[#This Row],[Total FTE Funding
2026-27]]*0.2</f>
        <v>534.79672217999996</v>
      </c>
      <c r="H79" s="41"/>
      <c r="I79" s="39"/>
      <c r="J79" s="39"/>
      <c r="K79" s="37">
        <f t="shared" si="2"/>
        <v>2673.9836108999998</v>
      </c>
    </row>
    <row r="80" spans="1:11" x14ac:dyDescent="0.25">
      <c r="A80" s="14" t="s">
        <v>12</v>
      </c>
      <c r="B80" s="26"/>
      <c r="C80" s="39">
        <v>6384.1270558800006</v>
      </c>
      <c r="D80" s="39">
        <v>2935.4687350799995</v>
      </c>
      <c r="E80" s="37">
        <f>SUM(Table134[[#This Row],[FTE Funding for Alternative French (French immersion) 2026-27]:[FTE Funding for French as a second language 2026-27]])</f>
        <v>9319.5957909600002</v>
      </c>
      <c r="F80" s="40">
        <f>Table134[[#This Row],[Total FTE Funding
2026-27]]*0.8</f>
        <v>7455.6766327680007</v>
      </c>
      <c r="G80" s="40">
        <f>Table134[[#This Row],[Total FTE Funding
2026-27]]*0.2</f>
        <v>1863.9191581920002</v>
      </c>
      <c r="H80" s="41"/>
      <c r="I80" s="39"/>
      <c r="J80" s="39"/>
      <c r="K80" s="37">
        <f t="shared" si="2"/>
        <v>9319.5957909600002</v>
      </c>
    </row>
    <row r="81" spans="1:11" ht="18" x14ac:dyDescent="0.25">
      <c r="A81" s="20" t="s">
        <v>52</v>
      </c>
      <c r="B81" s="38"/>
      <c r="C81" s="38"/>
      <c r="D81" s="38"/>
      <c r="E81" s="38"/>
      <c r="F81" s="38"/>
      <c r="G81" s="38"/>
      <c r="H81" s="38"/>
      <c r="I81" s="38"/>
      <c r="J81" s="38"/>
      <c r="K81" s="38"/>
    </row>
    <row r="82" spans="1:11" ht="15.75" thickBot="1" x14ac:dyDescent="0.3">
      <c r="A82" s="18" t="s">
        <v>89</v>
      </c>
      <c r="B82" s="18"/>
      <c r="C82" s="50"/>
      <c r="D82" s="50"/>
      <c r="E82" s="50"/>
      <c r="F82" s="50"/>
      <c r="G82" s="50"/>
      <c r="H82" s="51">
        <v>230000</v>
      </c>
      <c r="I82" s="52">
        <f>Table134[[#This Row],[Hub Project Funding for French Immersion and FSL 2026-27]]*0.8</f>
        <v>184000</v>
      </c>
      <c r="J82" s="50">
        <f>Table134[[#This Row],[Hub Project Funding for French Immersion and FSL 2026-27]]*0.2</f>
        <v>46000</v>
      </c>
      <c r="K82" s="51">
        <f>SUM(E82,H82)</f>
        <v>230000</v>
      </c>
    </row>
    <row r="83" spans="1:11" ht="15.75" thickTop="1" x14ac:dyDescent="0.25">
      <c r="A83" s="23" t="s">
        <v>71</v>
      </c>
      <c r="B83" s="53"/>
      <c r="C83" s="54">
        <f t="shared" ref="C83:I83" si="3">SUM(C13:C82)</f>
        <v>7520073.2152667679</v>
      </c>
      <c r="D83" s="54">
        <f t="shared" si="3"/>
        <v>2145480.0895445212</v>
      </c>
      <c r="E83" s="53">
        <f t="shared" si="3"/>
        <v>9665553.3048112877</v>
      </c>
      <c r="F83" s="71">
        <f t="shared" si="3"/>
        <v>7732442.6438490329</v>
      </c>
      <c r="G83" s="71">
        <f t="shared" si="3"/>
        <v>2507239.5190745983</v>
      </c>
      <c r="H83" s="55">
        <f t="shared" si="3"/>
        <v>1353488</v>
      </c>
      <c r="I83" s="54">
        <f t="shared" si="3"/>
        <v>1082790.3999999999</v>
      </c>
      <c r="J83" s="54">
        <f>Table134[[#This Row],[Hub Project Funding for French Immersion and FSL 2026-27]]*0.2</f>
        <v>270697.60000000003</v>
      </c>
      <c r="K83" s="55">
        <f>SUM(K13:K82)</f>
        <v>11019041.30481129</v>
      </c>
    </row>
    <row r="84" spans="1:11" x14ac:dyDescent="0.25">
      <c r="A84" s="1"/>
      <c r="B84" s="1"/>
      <c r="C84" s="1"/>
      <c r="D84" s="1"/>
      <c r="E84" s="17"/>
      <c r="F84" s="5"/>
      <c r="G84" s="5"/>
      <c r="H84" s="6"/>
      <c r="I84" s="1"/>
      <c r="J84" s="1"/>
      <c r="K84" s="5"/>
    </row>
    <row r="85" spans="1:11" x14ac:dyDescent="0.25">
      <c r="A85" s="7" t="s">
        <v>97</v>
      </c>
      <c r="B85" s="7"/>
      <c r="C85" s="7"/>
      <c r="D85" s="7"/>
      <c r="E85" s="17"/>
      <c r="F85" s="17"/>
      <c r="G85" s="8"/>
      <c r="H85" s="17"/>
    </row>
    <row r="86" spans="1:11" x14ac:dyDescent="0.25">
      <c r="A86" s="7" t="s">
        <v>98</v>
      </c>
      <c r="B86" s="7"/>
      <c r="C86" s="7"/>
      <c r="D86" s="7"/>
      <c r="E86" s="8"/>
      <c r="F86" s="8"/>
      <c r="G86" s="8"/>
      <c r="H86" s="17"/>
    </row>
    <row r="87" spans="1:11" x14ac:dyDescent="0.25">
      <c r="A87" s="14" t="s">
        <v>73</v>
      </c>
      <c r="B87" s="14"/>
      <c r="C87" s="14"/>
      <c r="D87" s="14"/>
      <c r="E87" s="8"/>
      <c r="F87" s="8"/>
      <c r="G87" s="8"/>
      <c r="H87" s="8"/>
    </row>
    <row r="88" spans="1:11" x14ac:dyDescent="0.25">
      <c r="A88" s="14" t="s">
        <v>87</v>
      </c>
      <c r="B88" s="14"/>
      <c r="C88" s="14"/>
      <c r="D88" s="14"/>
      <c r="E88" s="8"/>
      <c r="F88" s="8"/>
      <c r="G88" s="8"/>
      <c r="H88" s="8"/>
    </row>
    <row r="89" spans="1:11" x14ac:dyDescent="0.25">
      <c r="A89" s="9"/>
      <c r="B89" s="9"/>
      <c r="C89" s="9"/>
      <c r="D89" s="9"/>
      <c r="E89" s="1"/>
      <c r="F89" s="1"/>
      <c r="G89" s="1"/>
      <c r="H89" s="1"/>
    </row>
    <row r="90" spans="1:11" ht="15.75" x14ac:dyDescent="0.25">
      <c r="A90" s="68" t="s">
        <v>76</v>
      </c>
      <c r="B90" s="69" t="s">
        <v>77</v>
      </c>
      <c r="C90" s="69"/>
      <c r="D90" s="69" t="s">
        <v>74</v>
      </c>
      <c r="E90" s="69"/>
      <c r="F90" s="69"/>
      <c r="G90" s="69"/>
    </row>
    <row r="91" spans="1:11" x14ac:dyDescent="0.25">
      <c r="A91" s="25" t="s">
        <v>116</v>
      </c>
      <c r="B91" s="70" t="s">
        <v>15</v>
      </c>
      <c r="C91" s="70"/>
      <c r="D91" s="70" t="s">
        <v>15</v>
      </c>
      <c r="E91" s="70"/>
      <c r="F91" s="70"/>
      <c r="G91" s="70"/>
    </row>
    <row r="92" spans="1:11" x14ac:dyDescent="0.25">
      <c r="A92" s="25" t="s">
        <v>103</v>
      </c>
      <c r="B92" s="70" t="s">
        <v>79</v>
      </c>
      <c r="C92" s="70"/>
      <c r="D92" s="70" t="s">
        <v>104</v>
      </c>
      <c r="E92" s="70"/>
      <c r="F92" s="70"/>
      <c r="G92" s="70"/>
    </row>
    <row r="93" spans="1:11" x14ac:dyDescent="0.25">
      <c r="A93" s="25" t="s">
        <v>105</v>
      </c>
      <c r="B93" s="70" t="s">
        <v>80</v>
      </c>
      <c r="C93" s="70"/>
      <c r="D93" s="70" t="s">
        <v>80</v>
      </c>
      <c r="E93" s="70"/>
      <c r="F93" s="70"/>
      <c r="G93" s="70"/>
    </row>
    <row r="94" spans="1:11" x14ac:dyDescent="0.25">
      <c r="A94" s="25" t="s">
        <v>106</v>
      </c>
      <c r="B94" s="70" t="s">
        <v>114</v>
      </c>
      <c r="C94" s="70"/>
      <c r="D94" s="70" t="s">
        <v>107</v>
      </c>
      <c r="E94" s="70"/>
      <c r="F94" s="70"/>
      <c r="G94" s="70"/>
    </row>
    <row r="95" spans="1:11" ht="28.5" x14ac:dyDescent="0.25">
      <c r="A95" s="25" t="s">
        <v>117</v>
      </c>
      <c r="B95" s="70" t="s">
        <v>49</v>
      </c>
      <c r="C95" s="70"/>
      <c r="D95" s="70" t="s">
        <v>49</v>
      </c>
      <c r="E95" s="70"/>
      <c r="F95" s="70"/>
      <c r="G95" s="70"/>
    </row>
    <row r="96" spans="1:11" x14ac:dyDescent="0.25">
      <c r="A96" s="25" t="s">
        <v>108</v>
      </c>
      <c r="B96" s="70" t="s">
        <v>115</v>
      </c>
      <c r="C96" s="70"/>
      <c r="D96" s="70" t="s">
        <v>109</v>
      </c>
      <c r="E96" s="70"/>
      <c r="F96" s="70"/>
      <c r="G96" s="70"/>
    </row>
    <row r="97" spans="1:7" x14ac:dyDescent="0.25">
      <c r="A97" s="25" t="s">
        <v>110</v>
      </c>
      <c r="B97" s="70" t="s">
        <v>50</v>
      </c>
      <c r="C97" s="70"/>
      <c r="D97" s="70" t="s">
        <v>50</v>
      </c>
      <c r="E97" s="70"/>
      <c r="F97" s="70"/>
      <c r="G97" s="70"/>
    </row>
    <row r="98" spans="1:7" ht="28.5" x14ac:dyDescent="0.25">
      <c r="A98" s="25" t="s">
        <v>111</v>
      </c>
      <c r="B98" s="70" t="s">
        <v>112</v>
      </c>
      <c r="C98" s="70"/>
      <c r="D98" s="70" t="s">
        <v>112</v>
      </c>
      <c r="E98" s="70"/>
      <c r="F98" s="70"/>
      <c r="G98" s="70"/>
    </row>
    <row r="99" spans="1:7" ht="28.5" x14ac:dyDescent="0.25">
      <c r="A99" s="25" t="s">
        <v>78</v>
      </c>
      <c r="B99" s="70" t="s">
        <v>89</v>
      </c>
      <c r="C99" s="70"/>
      <c r="D99" s="70" t="s">
        <v>113</v>
      </c>
      <c r="E99" s="70"/>
      <c r="F99" s="70"/>
      <c r="G99" s="70"/>
    </row>
  </sheetData>
  <sheetProtection algorithmName="SHA-512" hashValue="5Py+7NMY7xK41K4SwhdpQnF/9B1+wrr3+UzuRHqne9d6cYRCOu1DtwC3LqyyvIyW0OcKpId1/gxTwFq0D7oZ6g==" saltValue="8Uz1WGS7de0lH/e1bzXAJA==" spinCount="100000" sheet="1" objects="1" scenarios="1"/>
  <mergeCells count="20">
    <mergeCell ref="B99:C99"/>
    <mergeCell ref="D99:G99"/>
    <mergeCell ref="B96:C96"/>
    <mergeCell ref="B97:C97"/>
    <mergeCell ref="B98:C98"/>
    <mergeCell ref="D96:G96"/>
    <mergeCell ref="D97:G97"/>
    <mergeCell ref="D98:G98"/>
    <mergeCell ref="B90:C90"/>
    <mergeCell ref="D90:G90"/>
    <mergeCell ref="B93:C93"/>
    <mergeCell ref="B94:C94"/>
    <mergeCell ref="B95:C95"/>
    <mergeCell ref="D93:G93"/>
    <mergeCell ref="D94:G94"/>
    <mergeCell ref="D95:G95"/>
    <mergeCell ref="D92:G92"/>
    <mergeCell ref="D91:G91"/>
    <mergeCell ref="B92:C92"/>
    <mergeCell ref="B91:C91"/>
  </mergeCells>
  <phoneticPr fontId="19" type="noConversion"/>
  <pageMargins left="0.70866141732283472" right="0.70866141732283472" top="0.74803149606299213" bottom="0.74803149606299213" header="0.31496062992125984" footer="0.31496062992125984"/>
  <pageSetup paperSize="17" scale="70" fitToHeight="0" orientation="landscape" r:id="rId1"/>
  <headerFooter>
    <oddFooter>&amp;L_x000D_&amp;1#&amp;"Aptos"&amp;11&amp;K000000 Classification: Public</oddFooter>
  </headerFooter>
  <ignoredErrors>
    <ignoredError sqref="K83 I83 F83:G83 I22:J22 F11:G11 K7:K11 G22:G51 G13:G20 G52:G80" calculatedColumn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60c3ebf9-3c2f-4745-a75f-55836bdb736f}" enabled="1" method="Privileged" siteId="{2bb51c06-af9b-42c5-8bf5-3c3b7b10850b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2026-2027 Allocations</vt:lpstr>
      <vt:lpstr>'2026-2027 Allocations'!Print_Titles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2026-27 OLEP Funding Allocations by School Authority</dc:title>
  <dc:subject>Official Languages in Education Programs, Regular Funding</dc:subject>
  <dc:creator/>
  <cp:keywords>Security Classification: PUBLIC</cp:keywords>
  <cp:lastModifiedBy/>
  <dcterms:created xsi:type="dcterms:W3CDTF">2015-06-05T18:17:20Z</dcterms:created>
  <dcterms:modified xsi:type="dcterms:W3CDTF">2026-06-08T14:18:44Z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2026-01-30T18:18:13Z</vt:lpwstr>
  </property>
  <property fmtid="{D5CDD505-2E9C-101B-9397-08002B2CF9AE}" pid="4" name="MSIP_Label_abf2ea38-542c-4b75-bd7d-582ec36a519f_Method">
    <vt:lpwstr>Privileged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9d961e4f-f94e-4ea3-b330-64792b3ee2fe</vt:lpwstr>
  </property>
  <property fmtid="{D5CDD505-2E9C-101B-9397-08002B2CF9AE}" pid="8" name="MSIP_Label_abf2ea38-542c-4b75-bd7d-582ec36a519f_ContentBits">
    <vt:lpwstr>2</vt:lpwstr>
  </property>
  <property fmtid="{D5CDD505-2E9C-101B-9397-08002B2CF9AE}" pid="9" name="MSIP_Label_abf2ea38-542c-4b75-bd7d-582ec36a519f_Tag">
    <vt:lpwstr>10, 0, 1, 1</vt:lpwstr>
  </property>
</Properties>
</file>