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PE\TSB\SurfaceEng\Highways\Highway Specifications\Edition 16\Spec Amendment\Field MTD\MTD QA_QC Testing\MTD Lot Paving Report\"/>
    </mc:Choice>
  </mc:AlternateContent>
  <bookViews>
    <workbookView xWindow="0" yWindow="0" windowWidth="19200" windowHeight="11160"/>
  </bookViews>
  <sheets>
    <sheet name="LOT REPORT (Gmm&amp;AV&amp;VMA)" sheetId="1" r:id="rId1"/>
  </sheets>
  <externalReferences>
    <externalReference r:id="rId2"/>
  </externalReferences>
  <definedNames>
    <definedName name="CompactionLot1" localSheetId="0">'LOT REPORT (Gmm&amp;AV&amp;VMA)'!$AG$23</definedName>
    <definedName name="CompactionLot1">#REF!</definedName>
    <definedName name="DateLaidLot1" localSheetId="0">'LOT REPORT (Gmm&amp;AV&amp;VMA)'!$B$15</definedName>
    <definedName name="DateLaidLot1">#REF!</definedName>
    <definedName name="DesignLiftThicknessLot1" localSheetId="0">'LOT REPORT (Gmm&amp;AV&amp;VMA)'!$AD$9</definedName>
    <definedName name="DesignLiftThicknessLot1">#REF!</definedName>
    <definedName name="_xlnm.Print_Area" localSheetId="0">'LOT REPORT (Gmm&amp;AV&amp;VMA)'!$B$2:$AH$48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2" i="1" l="1"/>
  <c r="AF21" i="1"/>
  <c r="AF20" i="1"/>
  <c r="AF19" i="1"/>
  <c r="AF18" i="1"/>
  <c r="AF17" i="1"/>
  <c r="AF16" i="1"/>
  <c r="AF15" i="1"/>
  <c r="N16" i="1"/>
  <c r="N22" i="1"/>
  <c r="N21" i="1"/>
  <c r="N20" i="1"/>
  <c r="N19" i="1"/>
  <c r="N18" i="1"/>
  <c r="N15" i="1"/>
  <c r="N17" i="1"/>
  <c r="L22" i="1"/>
  <c r="L21" i="1"/>
  <c r="L20" i="1"/>
  <c r="L19" i="1"/>
  <c r="L18" i="1"/>
  <c r="L17" i="1"/>
  <c r="L16" i="1"/>
  <c r="L15" i="1"/>
  <c r="U42" i="1" l="1"/>
  <c r="S42" i="1"/>
  <c r="R42" i="1"/>
  <c r="Q42" i="1"/>
  <c r="P42" i="1"/>
  <c r="O42" i="1"/>
  <c r="N42" i="1"/>
  <c r="M42" i="1"/>
  <c r="L42" i="1"/>
  <c r="K42" i="1"/>
  <c r="J42" i="1"/>
  <c r="I42" i="1"/>
  <c r="U41" i="1"/>
  <c r="S41" i="1"/>
  <c r="R41" i="1"/>
  <c r="Q41" i="1"/>
  <c r="P41" i="1"/>
  <c r="O41" i="1"/>
  <c r="N41" i="1"/>
  <c r="M41" i="1"/>
  <c r="L41" i="1"/>
  <c r="K41" i="1"/>
  <c r="J41" i="1"/>
  <c r="AH23" i="1"/>
  <c r="AE23" i="1"/>
  <c r="AC23" i="1"/>
  <c r="AB23" i="1"/>
  <c r="Q23" i="1"/>
  <c r="O23" i="1"/>
  <c r="M23" i="1"/>
  <c r="K23" i="1"/>
  <c r="AD15" i="1" s="1"/>
  <c r="I23" i="1"/>
  <c r="AG17" i="1" s="1"/>
  <c r="AG22" i="1"/>
  <c r="AD22" i="1"/>
  <c r="AG21" i="1"/>
  <c r="AD21" i="1"/>
  <c r="AG20" i="1"/>
  <c r="AD20" i="1"/>
  <c r="AG19" i="1"/>
  <c r="AD19" i="1"/>
  <c r="T19" i="1"/>
  <c r="AD18" i="1"/>
  <c r="T18" i="1"/>
  <c r="AD17" i="1"/>
  <c r="T17" i="1"/>
  <c r="AD16" i="1"/>
  <c r="T16" i="1"/>
  <c r="AG15" i="1"/>
  <c r="L23" i="1"/>
  <c r="N23" i="1" l="1"/>
  <c r="AG18" i="1"/>
  <c r="AG23" i="1" s="1"/>
  <c r="AG16" i="1"/>
  <c r="AF23" i="1"/>
  <c r="AD23" i="1"/>
</calcChain>
</file>

<file path=xl/sharedStrings.xml><?xml version="1.0" encoding="utf-8"?>
<sst xmlns="http://schemas.openxmlformats.org/spreadsheetml/2006/main" count="259" uniqueCount="193">
  <si>
    <t>LOT PAVING REPORT - QA Testing using Maximum Specific Gravities</t>
  </si>
  <si>
    <t>CONTRACT NO.</t>
  </si>
  <si>
    <t>PROJECT NO.</t>
  </si>
  <si>
    <t>PROJECT FROM</t>
  </si>
  <si>
    <t>LOT  NO.</t>
  </si>
  <si>
    <t>MST DESIGN NO.</t>
  </si>
  <si>
    <t>DESIGN</t>
  </si>
  <si>
    <t>BSG of</t>
  </si>
  <si>
    <t>AIR VOIDS (%)</t>
  </si>
  <si>
    <t>AGGREGATE</t>
  </si>
  <si>
    <t>WEEK ENDING</t>
  </si>
  <si>
    <t>CL</t>
  </si>
  <si>
    <t>NO.</t>
  </si>
  <si>
    <t>A</t>
  </si>
  <si>
    <t>CS</t>
  </si>
  <si>
    <t>PROJECT TO</t>
  </si>
  <si>
    <t>MIX   TYPE</t>
  </si>
  <si>
    <t>PIT NAME</t>
  </si>
  <si>
    <t>DESIGN ASPHALT CONTENT (%)</t>
  </si>
  <si>
    <t>Gmm at</t>
  </si>
  <si>
    <t>YY</t>
  </si>
  <si>
    <t>MM</t>
  </si>
  <si>
    <t>DD</t>
  </si>
  <si>
    <t>S1</t>
  </si>
  <si>
    <t>VMA (%)</t>
  </si>
  <si>
    <t>Design AC</t>
  </si>
  <si>
    <t>yy</t>
  </si>
  <si>
    <t>mm</t>
  </si>
  <si>
    <t>dd</t>
  </si>
  <si>
    <t>HW</t>
  </si>
  <si>
    <t>XX</t>
  </si>
  <si>
    <t>xx</t>
  </si>
  <si>
    <t>PAVING CONTRACTOR</t>
  </si>
  <si>
    <t>QA CONSULTANT</t>
  </si>
  <si>
    <t>TARGET ASPHALT CONTENT (%)</t>
  </si>
  <si>
    <t>DESIGN                                                LIFT THICKNESS (mm)</t>
  </si>
  <si>
    <t>DATE LAID</t>
  </si>
  <si>
    <t>LOT AGGREGATE PROPORTIONS</t>
  </si>
  <si>
    <t>FORMED MARSHALL SPECIMENS</t>
  </si>
  <si>
    <t>ASPHALT CONTENT</t>
  </si>
  <si>
    <t>LOT PAVEMENT AND COMPACTION DATA</t>
  </si>
  <si>
    <t>COARSE AGGREGATE 12.5mm %</t>
  </si>
  <si>
    <t>MANUFACTURED FINES %</t>
  </si>
  <si>
    <t>BLEND SAND %</t>
  </si>
  <si>
    <t>DENSITY</t>
  </si>
  <si>
    <r>
      <t>Max Spec Gravity    (G</t>
    </r>
    <r>
      <rPr>
        <vertAlign val="subscript"/>
        <sz val="8"/>
        <rFont val="Arial"/>
        <family val="2"/>
      </rPr>
      <t>mm</t>
    </r>
    <r>
      <rPr>
        <sz val="8"/>
        <rFont val="Arial"/>
        <family val="2"/>
      </rPr>
      <t>)</t>
    </r>
  </si>
  <si>
    <t>* AIR VOIDS</t>
  </si>
  <si>
    <t>*                       V.M.A.</t>
  </si>
  <si>
    <t>MIX MOISTURE CONTENT</t>
  </si>
  <si>
    <t>SAMPLE                       SOURCE</t>
  </si>
  <si>
    <t>SEGMENT CORRECTED ASPHALT CONTENT</t>
  </si>
  <si>
    <t>TEST             METHOD</t>
  </si>
  <si>
    <t>SEGMENT #</t>
  </si>
  <si>
    <t>STATION</t>
  </si>
  <si>
    <t>+ OR -</t>
  </si>
  <si>
    <t>LOCATION</t>
  </si>
  <si>
    <t>LANE</t>
  </si>
  <si>
    <t>LIFT</t>
  </si>
  <si>
    <t>CORE THICKNESS</t>
  </si>
  <si>
    <t>CORE DENSITY</t>
  </si>
  <si>
    <t>AIR VOIDS</t>
  </si>
  <si>
    <t>CORE MOISTURE</t>
  </si>
  <si>
    <t>(dd-mm-yyyy)</t>
  </si>
  <si>
    <r>
      <t>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</si>
  <si>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(% by G</t>
    </r>
    <r>
      <rPr>
        <vertAlign val="subscript"/>
        <sz val="8"/>
        <rFont val="Arial"/>
        <family val="2"/>
      </rPr>
      <t>mm</t>
    </r>
    <r>
      <rPr>
        <sz val="8"/>
        <rFont val="Arial"/>
        <family val="2"/>
      </rPr>
      <t>)</t>
    </r>
  </si>
  <si>
    <t>using AV Table</t>
  </si>
  <si>
    <t>(%)</t>
  </si>
  <si>
    <t>(00+000)</t>
  </si>
  <si>
    <t>(mm)</t>
  </si>
  <si>
    <t>by Marshall Density</t>
  </si>
  <si>
    <t>BP</t>
  </si>
  <si>
    <t>IG</t>
  </si>
  <si>
    <t>+</t>
  </si>
  <si>
    <t>N</t>
  </si>
  <si>
    <t>B</t>
  </si>
  <si>
    <t>LOOKUP TABLES</t>
  </si>
  <si>
    <t>LOT PAVING LIMITS (km)</t>
  </si>
  <si>
    <t>SAMPLE SOURCE</t>
  </si>
  <si>
    <t>TEST METHOD</t>
  </si>
  <si>
    <t>MQA</t>
  </si>
  <si>
    <t>MAT</t>
  </si>
  <si>
    <t>STATION + or -</t>
  </si>
  <si>
    <t>FROM</t>
  </si>
  <si>
    <t>TO</t>
  </si>
  <si>
    <t>CO</t>
  </si>
  <si>
    <t>Core</t>
  </si>
  <si>
    <t>FE</t>
  </si>
  <si>
    <t>Filterless Extraction</t>
  </si>
  <si>
    <t>QA</t>
  </si>
  <si>
    <t>Quality Assurance</t>
  </si>
  <si>
    <t>North</t>
  </si>
  <si>
    <t>R</t>
  </si>
  <si>
    <t>Right</t>
  </si>
  <si>
    <t>Bottom Lift</t>
  </si>
  <si>
    <t>E</t>
  </si>
  <si>
    <t>S</t>
  </si>
  <si>
    <t>Behind Paver</t>
  </si>
  <si>
    <t>NU</t>
  </si>
  <si>
    <t>Nuclear</t>
  </si>
  <si>
    <t>QC</t>
  </si>
  <si>
    <t>Quality Control</t>
  </si>
  <si>
    <t>South</t>
  </si>
  <si>
    <t>L</t>
  </si>
  <si>
    <t>Left</t>
  </si>
  <si>
    <t>-</t>
  </si>
  <si>
    <t>T</t>
  </si>
  <si>
    <t>Top Lift</t>
  </si>
  <si>
    <t>CF</t>
  </si>
  <si>
    <t>Cold Feed</t>
  </si>
  <si>
    <t>RE</t>
  </si>
  <si>
    <t>Reflux</t>
  </si>
  <si>
    <t>East</t>
  </si>
  <si>
    <t>C</t>
  </si>
  <si>
    <t>Centerline</t>
  </si>
  <si>
    <t>O</t>
  </si>
  <si>
    <t>Other</t>
  </si>
  <si>
    <t>OR</t>
  </si>
  <si>
    <t>FC</t>
  </si>
  <si>
    <t>Filter Centrifuge</t>
  </si>
  <si>
    <t>W</t>
  </si>
  <si>
    <t>West</t>
  </si>
  <si>
    <t>RS</t>
  </si>
  <si>
    <t>Rt Shoulder</t>
  </si>
  <si>
    <t>Ignition</t>
  </si>
  <si>
    <t>LS</t>
  </si>
  <si>
    <t>Lt Shoulder</t>
  </si>
  <si>
    <t>LOT MEAN</t>
  </si>
  <si>
    <t>ADDITIVE</t>
  </si>
  <si>
    <t>* Use Lot Mean Corrected asphalt content to calculate Marshall Air Voids &amp; V.M.A.</t>
  </si>
  <si>
    <t xml:space="preserve">** % COMPACTION = (100 x Segment Core Density) / (Lot Mean Marshall Density)  </t>
  </si>
  <si>
    <t>Lookup Table for COMMENTS</t>
  </si>
  <si>
    <t>AGGREGATE TYPES</t>
  </si>
  <si>
    <r>
      <t>RA</t>
    </r>
    <r>
      <rPr>
        <sz val="7"/>
        <rFont val="Arial"/>
        <family val="2"/>
      </rPr>
      <t xml:space="preserve">    Reclaim                         </t>
    </r>
    <r>
      <rPr>
        <b/>
        <sz val="7"/>
        <rFont val="Arial"/>
        <family val="2"/>
      </rPr>
      <t xml:space="preserve"> CF</t>
    </r>
    <r>
      <rPr>
        <sz val="7"/>
        <rFont val="Arial"/>
        <family val="2"/>
      </rPr>
      <t xml:space="preserve">    Coarse Fines                                          </t>
    </r>
    <r>
      <rPr>
        <b/>
        <sz val="7"/>
        <rFont val="Arial"/>
        <family val="2"/>
      </rPr>
      <t xml:space="preserve">BS </t>
    </r>
    <r>
      <rPr>
        <sz val="7"/>
        <rFont val="Arial"/>
        <family val="2"/>
      </rPr>
      <t xml:space="preserve">   Blend Sand                                          </t>
    </r>
    <r>
      <rPr>
        <b/>
        <sz val="7"/>
        <rFont val="Arial"/>
        <family val="2"/>
      </rPr>
      <t xml:space="preserve">C </t>
    </r>
    <r>
      <rPr>
        <sz val="7"/>
        <rFont val="Arial"/>
        <family val="2"/>
      </rPr>
      <t xml:space="preserve">      2nd Coarse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Other_________</t>
    </r>
  </si>
  <si>
    <r>
      <t xml:space="preserve">R </t>
    </r>
    <r>
      <rPr>
        <sz val="7"/>
        <rFont val="Arial"/>
        <family val="2"/>
      </rPr>
      <t xml:space="preserve">    Right                                   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     Left                                          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    Centerline                            </t>
    </r>
    <r>
      <rPr>
        <b/>
        <sz val="7"/>
        <rFont val="Arial"/>
        <family val="2"/>
      </rPr>
      <t>RS</t>
    </r>
    <r>
      <rPr>
        <sz val="7"/>
        <rFont val="Arial"/>
        <family val="2"/>
      </rPr>
      <t xml:space="preserve">  Right Shoulder                                </t>
    </r>
    <r>
      <rPr>
        <b/>
        <sz val="7"/>
        <rFont val="Arial"/>
        <family val="2"/>
      </rPr>
      <t>LS</t>
    </r>
    <r>
      <rPr>
        <sz val="7"/>
        <rFont val="Arial"/>
        <family val="2"/>
      </rPr>
      <t xml:space="preserve">   Left Shoulder</t>
    </r>
  </si>
  <si>
    <t>Marshall AV by Gmm = ((Gmm-Marshall Density)/ Gmm)) x 100</t>
  </si>
  <si>
    <t>Core AV by Gmm = (Gmm-Core Density) / Gmm</t>
  </si>
  <si>
    <t>TEST NO.</t>
  </si>
  <si>
    <t>GRADATION</t>
  </si>
  <si>
    <t xml:space="preserve"> LOT TONNAGE</t>
  </si>
  <si>
    <t>Input comments in the lookup table, then use the drop-down bar to pick one</t>
  </si>
  <si>
    <t>COARSE AGGREGATE 16mm %</t>
  </si>
  <si>
    <t>SIEVE ANALYSIS - % PASSING (µm)</t>
  </si>
  <si>
    <t xml:space="preserve"> ASPHALT CONTENT CORRECTION FACTOR (%) </t>
  </si>
  <si>
    <t>QA AC on loose mix from B.P. = 5.48 %</t>
  </si>
  <si>
    <t xml:space="preserve">MQA (QA or QC ACCEPTANCE LOT) </t>
  </si>
  <si>
    <t>example Comments</t>
  </si>
  <si>
    <t>NATURAL FINES %</t>
  </si>
  <si>
    <t xml:space="preserve"> COMMENTS</t>
  </si>
  <si>
    <t>STANDARD SPECIFICATIONS FOR HIGHWAY CONSTRUCTION: EDITION 15, 2013</t>
  </si>
  <si>
    <r>
      <t>FE</t>
    </r>
    <r>
      <rPr>
        <sz val="7"/>
        <rFont val="Arial"/>
        <family val="2"/>
      </rPr>
      <t xml:space="preserve">   Filterless Extraction  </t>
    </r>
    <r>
      <rPr>
        <b/>
        <sz val="7"/>
        <rFont val="Arial"/>
        <family val="2"/>
      </rPr>
      <t>NU</t>
    </r>
    <r>
      <rPr>
        <sz val="7"/>
        <rFont val="Arial"/>
        <family val="2"/>
      </rPr>
      <t xml:space="preserve">   Nuclear                           </t>
    </r>
    <r>
      <rPr>
        <b/>
        <sz val="7"/>
        <rFont val="Arial"/>
        <family val="2"/>
      </rPr>
      <t>RE</t>
    </r>
    <r>
      <rPr>
        <sz val="7"/>
        <rFont val="Arial"/>
        <family val="2"/>
      </rPr>
      <t xml:space="preserve">   Reflux                           </t>
    </r>
    <r>
      <rPr>
        <b/>
        <sz val="7"/>
        <rFont val="Arial"/>
        <family val="2"/>
      </rPr>
      <t>FC</t>
    </r>
    <r>
      <rPr>
        <sz val="7"/>
        <rFont val="Arial"/>
        <family val="2"/>
      </rPr>
      <t xml:space="preserve">   Filter Centrifuge              </t>
    </r>
    <r>
      <rPr>
        <b/>
        <sz val="7"/>
        <rFont val="Arial"/>
        <family val="2"/>
      </rPr>
      <t xml:space="preserve"> IG</t>
    </r>
    <r>
      <rPr>
        <sz val="7"/>
        <rFont val="Arial"/>
        <family val="2"/>
      </rPr>
      <t xml:space="preserve">     Ignition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Other________</t>
    </r>
  </si>
  <si>
    <r>
      <t>N</t>
    </r>
    <r>
      <rPr>
        <sz val="7"/>
        <rFont val="Arial"/>
        <family val="2"/>
      </rPr>
      <t xml:space="preserve">    Northbound                     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    Southbound                 </t>
    </r>
    <r>
      <rPr>
        <b/>
        <sz val="7"/>
        <rFont val="Arial"/>
        <family val="2"/>
      </rPr>
      <t>W</t>
    </r>
    <r>
      <rPr>
        <sz val="7"/>
        <rFont val="Arial"/>
        <family val="2"/>
      </rPr>
      <t xml:space="preserve">   Westbound                             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    Eastbound</t>
    </r>
  </si>
  <si>
    <t>Core Density &lt; 97%</t>
  </si>
  <si>
    <t>WASHED BLEND SAND %</t>
  </si>
  <si>
    <r>
      <t xml:space="preserve">HIGH Marshall Air voids (3.5% </t>
    </r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0.5%)</t>
    </r>
  </si>
  <si>
    <t>LOW Marshall Air voids (3.5% ± 0.5%)</t>
  </si>
  <si>
    <t>Gradation Target Change on Lot 9 : Hwy.16:12</t>
  </si>
  <si>
    <t>RAP %</t>
  </si>
  <si>
    <t>HIGH Marshall Air voids (3.5% ± 0.5%)</t>
  </si>
  <si>
    <t>Gradation out of Tolerance (5000 - 160 µm sieves)</t>
  </si>
  <si>
    <t>ADDITIVE 12.5 COARSE %</t>
  </si>
  <si>
    <t>Range values are out of spec for the 5000, 1250, 630, 315 &amp; 160 µm sieves</t>
  </si>
  <si>
    <t>SAMPLE  SOURCE CODE</t>
  </si>
  <si>
    <t>Grad out of Tolerance (1250-630µm sieves)</t>
  </si>
  <si>
    <t>Rain delay on Jan 1 @ 2:00pm</t>
  </si>
  <si>
    <r>
      <t>CO</t>
    </r>
    <r>
      <rPr>
        <sz val="7"/>
        <rFont val="Arial"/>
        <family val="2"/>
      </rPr>
      <t xml:space="preserve">    Core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BP</t>
    </r>
    <r>
      <rPr>
        <sz val="7"/>
        <rFont val="Arial"/>
        <family val="2"/>
      </rPr>
      <t xml:space="preserve">    Behind Paver                                                                                   </t>
    </r>
    <r>
      <rPr>
        <b/>
        <sz val="7"/>
        <rFont val="Arial"/>
        <family val="2"/>
      </rPr>
      <t>CF</t>
    </r>
    <r>
      <rPr>
        <sz val="7"/>
        <rFont val="Arial"/>
        <family val="2"/>
      </rPr>
      <t xml:space="preserve">    Cold Feed                                                                               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   Other</t>
    </r>
  </si>
  <si>
    <r>
      <t>B</t>
    </r>
    <r>
      <rPr>
        <sz val="7"/>
        <rFont val="Arial"/>
        <family val="2"/>
      </rPr>
      <t xml:space="preserve">    Bottom Lift                                                                                                                                           </t>
    </r>
    <r>
      <rPr>
        <b/>
        <sz val="7"/>
        <rFont val="Arial"/>
        <family val="2"/>
      </rPr>
      <t>T</t>
    </r>
    <r>
      <rPr>
        <sz val="7"/>
        <rFont val="Arial"/>
        <family val="2"/>
      </rPr>
      <t xml:space="preserve">    Top Lift                                                                                   </t>
    </r>
    <r>
      <rPr>
        <b/>
        <sz val="7"/>
        <rFont val="Arial"/>
        <family val="2"/>
      </rPr>
      <t>O</t>
    </r>
    <r>
      <rPr>
        <sz val="7"/>
        <rFont val="Arial"/>
        <family val="2"/>
      </rPr>
      <t xml:space="preserve">    Other Lifts</t>
    </r>
  </si>
  <si>
    <t xml:space="preserve">  TECHNOLOGISTS :</t>
  </si>
  <si>
    <t>Lot Mean Gradation is outside Spec 3.2 (160 µm sieve)</t>
  </si>
  <si>
    <t>QA1</t>
  </si>
  <si>
    <t>Range values are out of spec for the 315 µm sieves</t>
  </si>
  <si>
    <t>QA2</t>
  </si>
  <si>
    <t xml:space="preserve">  CONSULTANT :</t>
  </si>
  <si>
    <t>QA sieve analysis results not used for the LOT MEAN</t>
  </si>
  <si>
    <t>1-5</t>
  </si>
  <si>
    <t xml:space="preserve">  PROJECT MANAGER :</t>
  </si>
  <si>
    <t xml:space="preserve">  RECEIVED BY :</t>
  </si>
  <si>
    <t>JOB MIX FORMULA</t>
  </si>
  <si>
    <t>*** Contractor's Representative</t>
  </si>
  <si>
    <t>TOLERANCES FOR THE LOT MEAN FROM JOB MIX FORMULA</t>
  </si>
  <si>
    <t>± 5</t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</si>
  <si>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3</t>
    </r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</si>
  <si>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2</t>
    </r>
  </si>
  <si>
    <r>
      <rPr>
        <sz val="7"/>
        <rFont val="Calibri"/>
        <family val="2"/>
      </rPr>
      <t>±</t>
    </r>
    <r>
      <rPr>
        <sz val="7"/>
        <rFont val="Arial"/>
        <family val="2"/>
      </rPr>
      <t xml:space="preserve"> 1.5</t>
    </r>
  </si>
  <si>
    <t xml:space="preserve">  DATE RECEIVED :</t>
  </si>
  <si>
    <t>TIME :</t>
  </si>
  <si>
    <t>MAXIMUM RANGE BETWEEN INDIVIDUAL TEST RESULTS IN A LOT</t>
  </si>
  <si>
    <t xml:space="preserve">  *** Signature indicates receipt of data on the date and time indicated</t>
  </si>
  <si>
    <r>
      <t xml:space="preserve">**  COMPACTION                         </t>
    </r>
    <r>
      <rPr>
        <sz val="6"/>
        <rFont val="Arial"/>
        <family val="2"/>
      </rPr>
      <t xml:space="preserve"> (calculation of                             Core Compaction                                  by Gmm not required)</t>
    </r>
  </si>
  <si>
    <r>
      <t>% by G</t>
    </r>
    <r>
      <rPr>
        <vertAlign val="subscript"/>
        <sz val="8"/>
        <color theme="0" tint="-0.14999847407452621"/>
        <rFont val="Arial"/>
        <family val="2"/>
      </rPr>
      <t>mm</t>
    </r>
  </si>
  <si>
    <r>
      <t>DESIGN DENSITY 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</si>
  <si>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 xml:space="preserve">  MAT 6-78/19</t>
  </si>
  <si>
    <t>Revised December 2019</t>
  </si>
  <si>
    <t>Appendix B.09a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</si>
</sst>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0"/>
    <numFmt numFmtId="166" formatCode="00"/>
    <numFmt numFmtId="167" formatCode="d\-mmm\-yyyy"/>
    <numFmt numFmtId="168" formatCode="0\+000"/>
    <numFmt numFmtId="169" formatCode="mm/dd"/>
    <numFmt numFmtId="170" formatCode="mmmm\ d\,\ yyyy"/>
  </numFmts>
  <fonts count="36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 (WT)"/>
    </font>
    <font>
      <vertAlign val="subscript"/>
      <sz val="8"/>
      <name val="Arial"/>
      <family val="2"/>
    </font>
    <font>
      <sz val="7"/>
      <name val="Arial (WT)"/>
      <family val="2"/>
      <charset val="162"/>
    </font>
    <font>
      <sz val="8"/>
      <name val="Arial (WT)"/>
      <family val="2"/>
      <charset val="16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7"/>
      <name val="Calibri"/>
      <family val="2"/>
    </font>
    <font>
      <b/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0"/>
      <name val="Comic Sans MS"/>
      <family val="4"/>
    </font>
    <font>
      <sz val="8"/>
      <color theme="0" tint="-0.14999847407452621"/>
      <name val="Arial"/>
      <family val="2"/>
    </font>
    <font>
      <vertAlign val="subscript"/>
      <sz val="8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sz val="12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5">
    <xf numFmtId="0" fontId="0" fillId="0" borderId="0" xfId="0"/>
    <xf numFmtId="0" fontId="2" fillId="0" borderId="0" xfId="0" applyFont="1"/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6" fillId="0" borderId="41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1" fontId="6" fillId="0" borderId="25" xfId="0" applyNumberFormat="1" applyFont="1" applyBorder="1" applyAlignment="1" applyProtection="1">
      <alignment horizontal="center"/>
      <protection locked="0"/>
    </xf>
    <xf numFmtId="1" fontId="6" fillId="0" borderId="42" xfId="0" applyNumberFormat="1" applyFont="1" applyBorder="1" applyAlignment="1" applyProtection="1">
      <alignment horizontal="center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</xf>
    <xf numFmtId="164" fontId="6" fillId="0" borderId="23" xfId="0" applyNumberFormat="1" applyFont="1" applyBorder="1" applyAlignment="1" applyProtection="1">
      <alignment horizontal="center"/>
      <protection locked="0"/>
    </xf>
    <xf numFmtId="2" fontId="6" fillId="0" borderId="43" xfId="0" applyNumberFormat="1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64" fontId="6" fillId="0" borderId="23" xfId="0" applyNumberFormat="1" applyFont="1" applyBorder="1" applyAlignment="1" applyProtection="1">
      <alignment horizontal="center" vertical="center"/>
    </xf>
    <xf numFmtId="2" fontId="6" fillId="0" borderId="43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Protection="1"/>
    <xf numFmtId="169" fontId="4" fillId="0" borderId="39" xfId="0" applyNumberFormat="1" applyFont="1" applyBorder="1" applyAlignment="1">
      <alignment horizontal="centerContinuous"/>
    </xf>
    <xf numFmtId="169" fontId="4" fillId="0" borderId="36" xfId="0" applyNumberFormat="1" applyFont="1" applyBorder="1" applyAlignment="1">
      <alignment horizontal="centerContinuous"/>
    </xf>
    <xf numFmtId="169" fontId="4" fillId="0" borderId="35" xfId="0" applyNumberFormat="1" applyFont="1" applyBorder="1" applyAlignment="1">
      <alignment horizontal="centerContinuous"/>
    </xf>
    <xf numFmtId="164" fontId="4" fillId="0" borderId="35" xfId="0" applyNumberFormat="1" applyFont="1" applyBorder="1" applyAlignment="1">
      <alignment horizontal="center"/>
    </xf>
    <xf numFmtId="0" fontId="4" fillId="2" borderId="37" xfId="0" applyFont="1" applyFill="1" applyBorder="1" applyAlignment="1" applyProtection="1">
      <alignment horizontal="center" vertical="center"/>
    </xf>
    <xf numFmtId="16" fontId="4" fillId="2" borderId="38" xfId="0" quotePrefix="1" applyNumberFormat="1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16" fontId="4" fillId="2" borderId="55" xfId="0" quotePrefix="1" applyNumberFormat="1" applyFont="1" applyFill="1" applyBorder="1" applyAlignment="1" applyProtection="1">
      <alignment horizontal="center" vertical="center"/>
    </xf>
    <xf numFmtId="0" fontId="4" fillId="2" borderId="54" xfId="0" quotePrefix="1" applyFont="1" applyFill="1" applyBorder="1" applyAlignment="1" applyProtection="1">
      <alignment horizontal="center" vertical="center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3" xfId="0" quotePrefix="1" applyFont="1" applyFill="1" applyBorder="1" applyAlignment="1" applyProtection="1">
      <alignment horizontal="center" vertical="center"/>
    </xf>
    <xf numFmtId="0" fontId="4" fillId="2" borderId="44" xfId="0" quotePrefix="1" applyFont="1" applyFill="1" applyBorder="1" applyAlignment="1" applyProtection="1">
      <alignment horizontal="center" vertical="center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/>
      <protection locked="0"/>
    </xf>
    <xf numFmtId="2" fontId="6" fillId="0" borderId="58" xfId="0" applyNumberFormat="1" applyFont="1" applyBorder="1" applyAlignment="1" applyProtection="1">
      <alignment horizontal="center" vertical="center"/>
      <protection locked="0"/>
    </xf>
    <xf numFmtId="0" fontId="18" fillId="0" borderId="35" xfId="0" applyNumberFormat="1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2" fillId="0" borderId="9" xfId="0" applyFont="1" applyBorder="1" applyAlignment="1"/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/>
    <xf numFmtId="0" fontId="2" fillId="0" borderId="13" xfId="0" applyFont="1" applyBorder="1" applyAlignment="1" applyProtection="1"/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2" fillId="0" borderId="34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15" fillId="0" borderId="32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88" xfId="0" applyFont="1" applyFill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1" fontId="6" fillId="0" borderId="88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27" fillId="4" borderId="37" xfId="0" applyFont="1" applyFill="1" applyBorder="1" applyAlignment="1" applyProtection="1">
      <alignment horizontal="center" vertical="center"/>
      <protection locked="0"/>
    </xf>
    <xf numFmtId="1" fontId="27" fillId="4" borderId="15" xfId="0" applyNumberFormat="1" applyFont="1" applyFill="1" applyBorder="1" applyAlignment="1" applyProtection="1">
      <alignment horizontal="center" vertical="center"/>
      <protection locked="0"/>
    </xf>
    <xf numFmtId="1" fontId="27" fillId="4" borderId="90" xfId="0" applyNumberFormat="1" applyFont="1" applyFill="1" applyBorder="1" applyAlignment="1" applyProtection="1">
      <alignment horizontal="center" vertical="center"/>
      <protection locked="0"/>
    </xf>
    <xf numFmtId="1" fontId="27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7" fillId="4" borderId="44" xfId="0" applyFont="1" applyFill="1" applyBorder="1" applyAlignment="1" applyProtection="1">
      <alignment horizontal="center" vertical="center"/>
      <protection locked="0"/>
    </xf>
    <xf numFmtId="1" fontId="27" fillId="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5" borderId="78" xfId="0" quotePrefix="1" applyFont="1" applyFill="1" applyBorder="1" applyAlignment="1" applyProtection="1">
      <alignment horizontal="center" vertical="center"/>
      <protection locked="0"/>
    </xf>
    <xf numFmtId="1" fontId="19" fillId="0" borderId="59" xfId="0" applyNumberFormat="1" applyFont="1" applyFill="1" applyBorder="1" applyAlignment="1" applyProtection="1">
      <alignment horizontal="center" vertical="center"/>
    </xf>
    <xf numFmtId="0" fontId="27" fillId="0" borderId="94" xfId="0" applyFont="1" applyBorder="1" applyAlignment="1" applyProtection="1">
      <alignment horizontal="center" vertical="center"/>
    </xf>
    <xf numFmtId="1" fontId="28" fillId="5" borderId="65" xfId="0" applyNumberFormat="1" applyFont="1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vertical="top"/>
    </xf>
    <xf numFmtId="0" fontId="29" fillId="0" borderId="28" xfId="0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/>
    </xf>
    <xf numFmtId="16" fontId="4" fillId="0" borderId="0" xfId="0" quotePrefix="1" applyNumberFormat="1" applyFont="1" applyFill="1" applyBorder="1" applyAlignment="1" applyProtection="1">
      <alignment horizont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0" fillId="0" borderId="28" xfId="0" applyFont="1" applyBorder="1" applyAlignment="1" applyProtection="1">
      <alignment horizontal="left" vertical="center"/>
      <protection locked="0"/>
    </xf>
    <xf numFmtId="0" fontId="30" fillId="0" borderId="5" xfId="0" applyFont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Continuous" vertical="center"/>
    </xf>
    <xf numFmtId="0" fontId="2" fillId="0" borderId="29" xfId="0" applyFont="1" applyBorder="1" applyAlignment="1" applyProtection="1">
      <alignment horizontal="centerContinuous" vertical="center"/>
    </xf>
    <xf numFmtId="0" fontId="29" fillId="0" borderId="6" xfId="0" applyFont="1" applyBorder="1" applyAlignment="1"/>
    <xf numFmtId="0" fontId="29" fillId="0" borderId="7" xfId="0" applyFont="1" applyBorder="1" applyAlignment="1"/>
    <xf numFmtId="0" fontId="29" fillId="0" borderId="2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29" fillId="0" borderId="0" xfId="0" applyFont="1" applyBorder="1" applyAlignment="1">
      <alignment horizontal="center"/>
    </xf>
    <xf numFmtId="0" fontId="23" fillId="0" borderId="0" xfId="1" applyFont="1" applyBorder="1" applyAlignment="1"/>
    <xf numFmtId="0" fontId="23" fillId="0" borderId="0" xfId="1" applyFont="1" applyBorder="1" applyAlignment="1">
      <alignment horizontal="right"/>
    </xf>
    <xf numFmtId="0" fontId="6" fillId="0" borderId="0" xfId="1" applyFont="1" applyAlignment="1"/>
    <xf numFmtId="0" fontId="31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170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164" fontId="34" fillId="0" borderId="23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3" fillId="0" borderId="0" xfId="1" applyFont="1" applyBorder="1" applyAlignment="1">
      <alignment horizontal="center"/>
    </xf>
    <xf numFmtId="0" fontId="2" fillId="0" borderId="50" xfId="0" applyFont="1" applyBorder="1" applyAlignment="1">
      <alignment horizontal="right" vertical="center"/>
    </xf>
    <xf numFmtId="0" fontId="2" fillId="0" borderId="95" xfId="0" applyFont="1" applyBorder="1" applyAlignment="1">
      <alignment horizontal="right" vertical="center"/>
    </xf>
    <xf numFmtId="164" fontId="6" fillId="0" borderId="87" xfId="0" applyNumberFormat="1" applyFont="1" applyFill="1" applyBorder="1" applyAlignment="1" applyProtection="1">
      <alignment horizontal="center" vertical="center"/>
      <protection locked="0"/>
    </xf>
    <xf numFmtId="164" fontId="6" fillId="0" borderId="89" xfId="0" applyNumberFormat="1" applyFont="1" applyFill="1" applyBorder="1" applyAlignment="1" applyProtection="1">
      <alignment horizontal="center" vertical="center"/>
      <protection locked="0"/>
    </xf>
    <xf numFmtId="164" fontId="6" fillId="0" borderId="87" xfId="0" applyNumberFormat="1" applyFont="1" applyBorder="1" applyAlignment="1" applyProtection="1">
      <alignment horizontal="center" vertical="center"/>
      <protection locked="0"/>
    </xf>
    <xf numFmtId="164" fontId="6" fillId="0" borderId="51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3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0" fillId="0" borderId="52" xfId="0" applyBorder="1"/>
    <xf numFmtId="0" fontId="0" fillId="0" borderId="53" xfId="0" applyBorder="1"/>
    <xf numFmtId="0" fontId="0" fillId="0" borderId="64" xfId="0" applyBorder="1"/>
    <xf numFmtId="164" fontId="19" fillId="0" borderId="78" xfId="0" applyNumberFormat="1" applyFont="1" applyFill="1" applyBorder="1" applyAlignment="1" applyProtection="1">
      <alignment horizontal="center" vertical="center"/>
    </xf>
    <xf numFmtId="164" fontId="19" fillId="0" borderId="61" xfId="0" applyNumberFormat="1" applyFont="1" applyFill="1" applyBorder="1" applyAlignment="1" applyProtection="1">
      <alignment horizontal="center" vertical="center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6" fillId="0" borderId="40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164" fontId="28" fillId="0" borderId="94" xfId="0" applyNumberFormat="1" applyFont="1" applyFill="1" applyBorder="1" applyAlignment="1" applyProtection="1">
      <alignment horizontal="center" vertical="center"/>
    </xf>
    <xf numFmtId="164" fontId="28" fillId="0" borderId="68" xfId="0" applyNumberFormat="1" applyFont="1" applyFill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164" fontId="27" fillId="4" borderId="15" xfId="0" applyNumberFormat="1" applyFont="1" applyFill="1" applyBorder="1" applyAlignment="1" applyProtection="1">
      <alignment horizontal="center" vertical="center"/>
      <protection locked="0"/>
    </xf>
    <xf numFmtId="164" fontId="27" fillId="4" borderId="17" xfId="0" applyNumberFormat="1" applyFont="1" applyFill="1" applyBorder="1" applyAlignment="1" applyProtection="1">
      <alignment horizontal="center" vertical="center"/>
      <protection locked="0"/>
    </xf>
    <xf numFmtId="164" fontId="27" fillId="4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164" fontId="6" fillId="0" borderId="89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27" fillId="4" borderId="91" xfId="0" applyNumberFormat="1" applyFont="1" applyFill="1" applyBorder="1" applyAlignment="1" applyProtection="1">
      <alignment horizontal="center" vertical="center"/>
      <protection locked="0"/>
    </xf>
    <xf numFmtId="164" fontId="27" fillId="4" borderId="92" xfId="0" applyNumberFormat="1" applyFont="1" applyFill="1" applyBorder="1" applyAlignment="1" applyProtection="1">
      <alignment horizontal="center" vertical="center"/>
      <protection locked="0"/>
    </xf>
    <xf numFmtId="164" fontId="27" fillId="4" borderId="93" xfId="0" applyNumberFormat="1" applyFont="1" applyFill="1" applyBorder="1" applyAlignment="1" applyProtection="1">
      <alignment horizontal="center" vertical="center"/>
      <protection locked="0"/>
    </xf>
    <xf numFmtId="0" fontId="23" fillId="4" borderId="81" xfId="0" applyFont="1" applyFill="1" applyBorder="1" applyAlignment="1" applyProtection="1">
      <alignment horizontal="center"/>
      <protection locked="0"/>
    </xf>
    <xf numFmtId="0" fontId="23" fillId="4" borderId="82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6" fillId="0" borderId="35" xfId="0" applyNumberFormat="1" applyFont="1" applyBorder="1" applyAlignment="1" applyProtection="1">
      <alignment horizontal="center" vertical="center"/>
      <protection locked="0"/>
    </xf>
    <xf numFmtId="164" fontId="6" fillId="0" borderId="36" xfId="0" applyNumberFormat="1" applyFont="1" applyBorder="1" applyAlignment="1" applyProtection="1">
      <alignment horizontal="center" vertical="center"/>
      <protection locked="0"/>
    </xf>
    <xf numFmtId="164" fontId="6" fillId="0" borderId="40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0" fontId="23" fillId="4" borderId="80" xfId="0" applyFont="1" applyFill="1" applyBorder="1" applyAlignment="1" applyProtection="1">
      <alignment horizontal="center" vertical="center"/>
      <protection locked="0"/>
    </xf>
    <xf numFmtId="0" fontId="23" fillId="4" borderId="81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77" xfId="0" applyFont="1" applyBorder="1" applyAlignment="1">
      <alignment horizontal="left"/>
    </xf>
    <xf numFmtId="0" fontId="23" fillId="4" borderId="83" xfId="0" applyFont="1" applyFill="1" applyBorder="1" applyAlignment="1" applyProtection="1">
      <alignment horizontal="center" vertical="center"/>
      <protection locked="0"/>
    </xf>
    <xf numFmtId="0" fontId="23" fillId="4" borderId="84" xfId="0" applyFont="1" applyFill="1" applyBorder="1" applyAlignment="1" applyProtection="1">
      <alignment horizontal="center" vertical="center"/>
      <protection locked="0"/>
    </xf>
    <xf numFmtId="0" fontId="23" fillId="4" borderId="84" xfId="0" applyFont="1" applyFill="1" applyBorder="1" applyAlignment="1" applyProtection="1">
      <alignment horizontal="center"/>
      <protection locked="0"/>
    </xf>
    <xf numFmtId="0" fontId="23" fillId="4" borderId="85" xfId="0" applyFont="1" applyFill="1" applyBorder="1" applyAlignment="1" applyProtection="1">
      <alignment horizontal="center"/>
      <protection locked="0"/>
    </xf>
    <xf numFmtId="0" fontId="2" fillId="0" borderId="0" xfId="0" quotePrefix="1" applyFont="1" applyBorder="1" applyAlignment="1">
      <alignment horizontal="left" vertical="top" wrapText="1"/>
    </xf>
    <xf numFmtId="0" fontId="2" fillId="0" borderId="13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30" xfId="0" quotePrefix="1" applyFont="1" applyBorder="1" applyAlignment="1">
      <alignment horizontal="left" vertical="top" wrapText="1"/>
    </xf>
    <xf numFmtId="0" fontId="2" fillId="0" borderId="16" xfId="0" quotePrefix="1" applyFont="1" applyBorder="1" applyAlignment="1">
      <alignment horizontal="left" vertical="top" wrapText="1"/>
    </xf>
    <xf numFmtId="0" fontId="2" fillId="0" borderId="17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5" fillId="4" borderId="80" xfId="0" applyFont="1" applyFill="1" applyBorder="1" applyAlignment="1" applyProtection="1">
      <alignment horizontal="center" vertical="center"/>
      <protection locked="0"/>
    </xf>
    <xf numFmtId="0" fontId="25" fillId="4" borderId="81" xfId="0" applyFont="1" applyFill="1" applyBorder="1" applyAlignment="1" applyProtection="1">
      <alignment horizontal="center" vertical="center"/>
      <protection locked="0"/>
    </xf>
    <xf numFmtId="0" fontId="25" fillId="4" borderId="82" xfId="0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3" fontId="4" fillId="0" borderId="14" xfId="0" applyNumberFormat="1" applyFont="1" applyBorder="1" applyAlignment="1" applyProtection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34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77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6" fillId="0" borderId="78" xfId="0" applyNumberFormat="1" applyFont="1" applyBorder="1" applyAlignment="1" applyProtection="1">
      <alignment horizontal="center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" fontId="6" fillId="0" borderId="20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22" fillId="0" borderId="34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164" fontId="8" fillId="0" borderId="61" xfId="0" applyNumberFormat="1" applyFont="1" applyBorder="1" applyAlignment="1" applyProtection="1">
      <alignment horizontal="center" vertical="center"/>
    </xf>
    <xf numFmtId="164" fontId="8" fillId="0" borderId="36" xfId="0" applyNumberFormat="1" applyFont="1" applyBorder="1" applyAlignment="1" applyProtection="1">
      <alignment horizontal="center" vertical="center"/>
    </xf>
    <xf numFmtId="164" fontId="8" fillId="0" borderId="68" xfId="0" applyNumberFormat="1" applyFont="1" applyBorder="1" applyAlignment="1" applyProtection="1">
      <alignment horizontal="center" vertical="center"/>
    </xf>
    <xf numFmtId="2" fontId="8" fillId="0" borderId="62" xfId="0" applyNumberFormat="1" applyFont="1" applyBorder="1" applyAlignment="1" applyProtection="1">
      <alignment horizontal="center" vertical="center"/>
    </xf>
    <xf numFmtId="2" fontId="8" fillId="0" borderId="43" xfId="0" applyNumberFormat="1" applyFont="1" applyBorder="1" applyAlignment="1" applyProtection="1">
      <alignment horizontal="center" vertical="center"/>
    </xf>
    <xf numFmtId="2" fontId="8" fillId="0" borderId="69" xfId="0" applyNumberFormat="1" applyFont="1" applyBorder="1" applyAlignment="1" applyProtection="1">
      <alignment horizontal="center" vertical="center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21" xfId="0" applyNumberFormat="1" applyFont="1" applyBorder="1" applyAlignment="1" applyProtection="1">
      <alignment horizontal="center" vertical="center" wrapText="1"/>
      <protection locked="0"/>
    </xf>
    <xf numFmtId="165" fontId="21" fillId="0" borderId="52" xfId="0" applyNumberFormat="1" applyFont="1" applyBorder="1" applyAlignment="1" applyProtection="1">
      <alignment horizontal="center" vertical="center" wrapText="1"/>
      <protection locked="0"/>
    </xf>
    <xf numFmtId="165" fontId="21" fillId="0" borderId="53" xfId="0" applyNumberFormat="1" applyFont="1" applyBorder="1" applyAlignment="1" applyProtection="1">
      <alignment horizontal="center" vertical="center" wrapText="1"/>
      <protection locked="0"/>
    </xf>
    <xf numFmtId="0" fontId="22" fillId="0" borderId="70" xfId="0" applyFont="1" applyBorder="1" applyAlignment="1">
      <alignment horizontal="left"/>
    </xf>
    <xf numFmtId="0" fontId="22" fillId="0" borderId="71" xfId="0" applyFont="1" applyBorder="1" applyAlignment="1">
      <alignment horizontal="left"/>
    </xf>
    <xf numFmtId="0" fontId="22" fillId="0" borderId="72" xfId="0" applyFont="1" applyBorder="1" applyAlignment="1">
      <alignment horizontal="left"/>
    </xf>
    <xf numFmtId="0" fontId="22" fillId="0" borderId="73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4" fillId="3" borderId="75" xfId="0" applyFont="1" applyFill="1" applyBorder="1" applyAlignment="1">
      <alignment horizontal="center" vertical="top"/>
    </xf>
    <xf numFmtId="0" fontId="4" fillId="3" borderId="76" xfId="0" applyFont="1" applyFill="1" applyBorder="1" applyAlignment="1">
      <alignment horizontal="center" vertical="top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center" vertical="center" wrapText="1"/>
    </xf>
    <xf numFmtId="0" fontId="8" fillId="0" borderId="52" xfId="0" quotePrefix="1" applyFont="1" applyBorder="1" applyAlignment="1">
      <alignment horizontal="center" vertical="center" wrapText="1"/>
    </xf>
    <xf numFmtId="0" fontId="8" fillId="0" borderId="53" xfId="0" quotePrefix="1" applyFont="1" applyBorder="1" applyAlignment="1">
      <alignment horizontal="center" vertical="center" wrapText="1"/>
    </xf>
    <xf numFmtId="0" fontId="8" fillId="0" borderId="64" xfId="0" quotePrefix="1" applyFont="1" applyBorder="1" applyAlignment="1">
      <alignment horizontal="center" vertical="center" wrapText="1"/>
    </xf>
    <xf numFmtId="1" fontId="8" fillId="0" borderId="61" xfId="0" applyNumberFormat="1" applyFont="1" applyBorder="1" applyAlignment="1" applyProtection="1">
      <alignment horizontal="center" vertical="center"/>
    </xf>
    <xf numFmtId="1" fontId="8" fillId="0" borderId="36" xfId="0" applyNumberFormat="1" applyFont="1" applyBorder="1" applyAlignment="1" applyProtection="1">
      <alignment horizontal="center" vertical="center"/>
    </xf>
    <xf numFmtId="1" fontId="8" fillId="0" borderId="68" xfId="0" applyNumberFormat="1" applyFont="1" applyBorder="1" applyAlignment="1" applyProtection="1">
      <alignment horizontal="center" vertical="center"/>
    </xf>
    <xf numFmtId="164" fontId="35" fillId="0" borderId="61" xfId="0" applyNumberFormat="1" applyFont="1" applyBorder="1" applyAlignment="1" applyProtection="1">
      <alignment horizontal="center" vertical="center"/>
    </xf>
    <xf numFmtId="164" fontId="35" fillId="0" borderId="36" xfId="0" applyNumberFormat="1" applyFont="1" applyBorder="1" applyAlignment="1" applyProtection="1">
      <alignment horizontal="center" vertical="center"/>
    </xf>
    <xf numFmtId="164" fontId="35" fillId="0" borderId="68" xfId="0" applyNumberFormat="1" applyFont="1" applyBorder="1" applyAlignment="1" applyProtection="1">
      <alignment horizontal="center" vertical="center"/>
    </xf>
    <xf numFmtId="164" fontId="8" fillId="0" borderId="59" xfId="0" applyNumberFormat="1" applyFont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center"/>
    </xf>
    <xf numFmtId="164" fontId="8" fillId="0" borderId="65" xfId="0" applyNumberFormat="1" applyFont="1" applyBorder="1" applyAlignment="1" applyProtection="1">
      <alignment horizontal="center" vertical="center"/>
    </xf>
    <xf numFmtId="2" fontId="19" fillId="0" borderId="60" xfId="0" applyNumberFormat="1" applyFont="1" applyBorder="1" applyAlignment="1" applyProtection="1">
      <alignment horizontal="center" vertical="center"/>
    </xf>
    <xf numFmtId="2" fontId="19" fillId="0" borderId="63" xfId="0" applyNumberFormat="1" applyFont="1" applyBorder="1" applyAlignment="1" applyProtection="1">
      <alignment horizontal="center" vertical="center"/>
    </xf>
    <xf numFmtId="2" fontId="19" fillId="0" borderId="66" xfId="0" applyNumberFormat="1" applyFont="1" applyBorder="1" applyAlignment="1" applyProtection="1">
      <alignment horizontal="center" vertical="center"/>
    </xf>
    <xf numFmtId="2" fontId="20" fillId="3" borderId="9" xfId="0" applyNumberFormat="1" applyFont="1" applyFill="1" applyBorder="1" applyAlignment="1" applyProtection="1">
      <alignment horizontal="center" vertical="center"/>
    </xf>
    <xf numFmtId="2" fontId="20" fillId="3" borderId="13" xfId="0" applyNumberFormat="1" applyFont="1" applyFill="1" applyBorder="1" applyAlignment="1" applyProtection="1">
      <alignment horizontal="center" vertical="center"/>
    </xf>
    <xf numFmtId="2" fontId="20" fillId="3" borderId="64" xfId="0" applyNumberFormat="1" applyFont="1" applyFill="1" applyBorder="1" applyAlignment="1" applyProtection="1">
      <alignment horizontal="center" vertical="center"/>
    </xf>
    <xf numFmtId="2" fontId="8" fillId="0" borderId="11" xfId="0" applyNumberFormat="1" applyFont="1" applyBorder="1" applyAlignment="1" applyProtection="1">
      <alignment horizontal="center" vertical="center"/>
    </xf>
    <xf numFmtId="2" fontId="8" fillId="0" borderId="2" xfId="0" applyNumberFormat="1" applyFont="1" applyBorder="1" applyAlignment="1" applyProtection="1">
      <alignment horizontal="center" vertical="center"/>
    </xf>
    <xf numFmtId="2" fontId="8" fillId="0" borderId="9" xfId="0" applyNumberFormat="1" applyFont="1" applyBorder="1" applyAlignment="1" applyProtection="1">
      <alignment horizontal="center" vertical="center"/>
    </xf>
    <xf numFmtId="2" fontId="8" fillId="0" borderId="28" xfId="0" applyNumberFormat="1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horizontal="center" vertical="center"/>
    </xf>
    <xf numFmtId="2" fontId="8" fillId="0" borderId="67" xfId="0" applyNumberFormat="1" applyFont="1" applyBorder="1" applyAlignment="1" applyProtection="1">
      <alignment horizontal="center" vertical="center"/>
    </xf>
    <xf numFmtId="2" fontId="8" fillId="0" borderId="53" xfId="0" applyNumberFormat="1" applyFont="1" applyBorder="1" applyAlignment="1" applyProtection="1">
      <alignment horizontal="center" vertical="center"/>
    </xf>
    <xf numFmtId="2" fontId="8" fillId="0" borderId="64" xfId="0" applyNumberFormat="1" applyFont="1" applyBorder="1" applyAlignment="1" applyProtection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168" fontId="18" fillId="0" borderId="39" xfId="0" applyNumberFormat="1" applyFont="1" applyBorder="1" applyAlignment="1" applyProtection="1">
      <alignment horizontal="center" vertical="center"/>
      <protection locked="0"/>
    </xf>
    <xf numFmtId="168" fontId="18" fillId="0" borderId="36" xfId="0" applyNumberFormat="1" applyFont="1" applyBorder="1" applyAlignment="1" applyProtection="1">
      <alignment horizontal="center" vertical="center"/>
      <protection locked="0"/>
    </xf>
    <xf numFmtId="168" fontId="18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35" xfId="0" applyNumberFormat="1" applyFont="1" applyBorder="1" applyAlignment="1" applyProtection="1">
      <alignment horizontal="center" vertical="center"/>
      <protection locked="0"/>
    </xf>
    <xf numFmtId="0" fontId="18" fillId="0" borderId="36" xfId="0" applyNumberFormat="1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center" vertical="center"/>
    </xf>
    <xf numFmtId="1" fontId="8" fillId="0" borderId="13" xfId="0" applyNumberFormat="1" applyFont="1" applyBorder="1" applyAlignment="1" applyProtection="1">
      <alignment horizontal="center" vertical="center"/>
    </xf>
    <xf numFmtId="1" fontId="8" fillId="0" borderId="52" xfId="0" applyNumberFormat="1" applyFont="1" applyBorder="1" applyAlignment="1" applyProtection="1">
      <alignment horizontal="center" vertical="center"/>
    </xf>
    <xf numFmtId="1" fontId="8" fillId="0" borderId="64" xfId="0" applyNumberFormat="1" applyFont="1" applyBorder="1" applyAlignment="1" applyProtection="1">
      <alignment horizontal="center" vertical="center"/>
    </xf>
    <xf numFmtId="1" fontId="8" fillId="0" borderId="59" xfId="0" applyNumberFormat="1" applyFont="1" applyBorder="1" applyAlignment="1" applyProtection="1">
      <alignment horizontal="center" vertical="center"/>
    </xf>
    <xf numFmtId="1" fontId="8" fillId="0" borderId="23" xfId="0" applyNumberFormat="1" applyFont="1" applyBorder="1" applyAlignment="1" applyProtection="1">
      <alignment horizontal="center" vertical="center"/>
    </xf>
    <xf numFmtId="1" fontId="8" fillId="0" borderId="65" xfId="0" applyNumberFormat="1" applyFont="1" applyBorder="1" applyAlignment="1" applyProtection="1">
      <alignment horizontal="center" vertical="center"/>
    </xf>
    <xf numFmtId="168" fontId="6" fillId="0" borderId="39" xfId="0" applyNumberFormat="1" applyFont="1" applyBorder="1" applyAlignment="1" applyProtection="1">
      <alignment horizontal="center" vertical="center"/>
      <protection locked="0"/>
    </xf>
    <xf numFmtId="168" fontId="6" fillId="0" borderId="36" xfId="0" applyNumberFormat="1" applyFont="1" applyBorder="1" applyAlignment="1" applyProtection="1">
      <alignment horizontal="center" vertical="center"/>
      <protection locked="0"/>
    </xf>
    <xf numFmtId="168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39" xfId="0" applyNumberFormat="1" applyFont="1" applyBorder="1" applyAlignment="1" applyProtection="1">
      <alignment horizontal="center"/>
      <protection locked="0"/>
    </xf>
    <xf numFmtId="1" fontId="6" fillId="0" borderId="36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168" fontId="6" fillId="0" borderId="35" xfId="0" applyNumberFormat="1" applyFont="1" applyBorder="1" applyAlignment="1" applyProtection="1">
      <alignment horizontal="center"/>
      <protection locked="0"/>
    </xf>
    <xf numFmtId="168" fontId="6" fillId="0" borderId="36" xfId="0" applyNumberFormat="1" applyFont="1" applyBorder="1" applyAlignment="1" applyProtection="1">
      <alignment horizontal="center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40" xfId="0" applyNumberFormat="1" applyFont="1" applyBorder="1" applyAlignment="1" applyProtection="1">
      <alignment horizontal="center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0" fontId="4" fillId="2" borderId="50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167" fontId="9" fillId="0" borderId="39" xfId="0" applyNumberFormat="1" applyFont="1" applyBorder="1" applyAlignment="1" applyProtection="1">
      <alignment horizontal="center"/>
      <protection locked="0"/>
    </xf>
    <xf numFmtId="167" fontId="9" fillId="0" borderId="40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32" xfId="0" applyFont="1" applyBorder="1" applyAlignment="1" applyProtection="1">
      <alignment horizontal="center" vertical="center" textRotation="90" wrapText="1"/>
      <protection locked="0"/>
    </xf>
    <xf numFmtId="0" fontId="10" fillId="0" borderId="37" xfId="0" applyFont="1" applyBorder="1" applyAlignment="1" applyProtection="1">
      <alignment horizontal="center" vertical="center" textRotation="90" wrapText="1"/>
      <protection locked="0"/>
    </xf>
    <xf numFmtId="0" fontId="10" fillId="0" borderId="19" xfId="0" applyFont="1" applyBorder="1" applyAlignment="1" applyProtection="1">
      <alignment horizontal="center" vertical="center" textRotation="90" wrapText="1"/>
      <protection locked="0"/>
    </xf>
    <xf numFmtId="0" fontId="10" fillId="0" borderId="14" xfId="0" applyFont="1" applyBorder="1" applyAlignment="1" applyProtection="1">
      <alignment horizontal="center" vertical="center" textRotation="90" wrapText="1"/>
      <protection locked="0"/>
    </xf>
    <xf numFmtId="0" fontId="10" fillId="0" borderId="33" xfId="0" applyFont="1" applyBorder="1" applyAlignment="1" applyProtection="1">
      <alignment horizontal="center" vertical="center" textRotation="90" wrapText="1"/>
      <protection locked="0"/>
    </xf>
    <xf numFmtId="0" fontId="10" fillId="0" borderId="38" xfId="0" applyFont="1" applyBorder="1" applyAlignment="1" applyProtection="1">
      <alignment horizontal="center" vertical="center" textRotation="90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66" fontId="6" fillId="0" borderId="19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center" vertical="center"/>
      <protection locked="0"/>
    </xf>
    <xf numFmtId="164" fontId="6" fillId="0" borderId="22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66" fontId="6" fillId="0" borderId="23" xfId="0" applyNumberFormat="1" applyFont="1" applyBorder="1" applyAlignment="1" applyProtection="1">
      <alignment horizontal="center" vertical="center"/>
      <protection locked="0"/>
    </xf>
    <xf numFmtId="166" fontId="6" fillId="0" borderId="25" xfId="0" applyNumberFormat="1" applyFont="1" applyBorder="1" applyAlignment="1" applyProtection="1">
      <alignment horizontal="center" vertical="center"/>
      <protection locked="0"/>
    </xf>
    <xf numFmtId="46" fontId="6" fillId="0" borderId="19" xfId="0" applyNumberFormat="1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5" fontId="6" fillId="0" borderId="9" xfId="0" applyNumberFormat="1" applyFont="1" applyBorder="1" applyAlignment="1" applyProtection="1">
      <alignment horizontal="center" vertical="center"/>
      <protection locked="0"/>
    </xf>
    <xf numFmtId="165" fontId="6" fillId="0" borderId="17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4" xfId="0" quotePrefix="1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CF - EXTRAC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142875</xdr:rowOff>
    </xdr:from>
    <xdr:to>
      <xdr:col>4</xdr:col>
      <xdr:colOff>276225</xdr:colOff>
      <xdr:row>7</xdr:row>
      <xdr:rowOff>152400</xdr:rowOff>
    </xdr:to>
    <xdr:pic>
      <xdr:nvPicPr>
        <xdr:cNvPr id="2" name="Picture 17" descr="Description: https://intranet.transportation.alberta.ca/commu/Shared%20Documents/Transportation%20Logos/AB-Transportation%20Black%20RGB%20V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14375"/>
          <a:ext cx="1276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portation.alberta.ca/Highwayeng/Highways/Staff%20Folders/Larry%20Dombrosky/ACP%20Lot%20Reports/example%20Lots%201-2%20ed14%202010/LOT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 DESIGN"/>
      <sheetName val="QA Acceptance Lot"/>
      <sheetName val="ACP MIX TYPES"/>
      <sheetName val="DATA ENTRY"/>
      <sheetName val="LOT REPORT"/>
      <sheetName val="FINAL DETAILS GRADATION"/>
      <sheetName val="QA DATA"/>
      <sheetName val="FINAL DETAILS PENBON"/>
      <sheetName val="FINAL DETAILS PENBON (2)"/>
      <sheetName val="PENBON CAL(1-22)"/>
      <sheetName val="PENBON CAL(23-42)"/>
      <sheetName val="Segregation Summary (page1)"/>
      <sheetName val="Segregation Summary (page2)"/>
      <sheetName val="Seg Payment Adjustments"/>
      <sheetName val="PENBONTABLES"/>
    </sheetNames>
    <sheetDataSet>
      <sheetData sheetId="0" refreshError="1"/>
      <sheetData sheetId="1" refreshError="1"/>
      <sheetData sheetId="2" refreshError="1"/>
      <sheetData sheetId="3" refreshError="1">
        <row r="1">
          <cell r="U1" t="str">
            <v>QA</v>
          </cell>
        </row>
        <row r="5">
          <cell r="AO5" t="str">
            <v>IG</v>
          </cell>
        </row>
        <row r="6">
          <cell r="AO6" t="str">
            <v>IG</v>
          </cell>
        </row>
        <row r="7">
          <cell r="AO7" t="str">
            <v>IG</v>
          </cell>
        </row>
        <row r="8">
          <cell r="AO8" t="str">
            <v>IG</v>
          </cell>
        </row>
        <row r="27">
          <cell r="AO27" t="str">
            <v>IG</v>
          </cell>
        </row>
        <row r="28">
          <cell r="AO28" t="str">
            <v>IG</v>
          </cell>
        </row>
        <row r="29">
          <cell r="AO29" t="str">
            <v>IG</v>
          </cell>
        </row>
        <row r="30">
          <cell r="AO30" t="str">
            <v>IG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0"/>
  <sheetViews>
    <sheetView tabSelected="1" topLeftCell="B31" zoomScaleNormal="100" zoomScaleSheetLayoutView="100" workbookViewId="0">
      <selection activeCell="AC49" sqref="AC49"/>
    </sheetView>
  </sheetViews>
  <sheetFormatPr defaultRowHeight="9"/>
  <cols>
    <col min="1" max="1" width="3.7109375" style="1" customWidth="1"/>
    <col min="2" max="2" width="6.42578125" style="1" customWidth="1"/>
    <col min="3" max="3" width="4.7109375" style="1" customWidth="1"/>
    <col min="4" max="4" width="4.85546875" style="1" customWidth="1"/>
    <col min="5" max="5" width="5.28515625" style="1" customWidth="1"/>
    <col min="6" max="6" width="5.42578125" style="1" customWidth="1"/>
    <col min="7" max="7" width="4.5703125" style="1" customWidth="1"/>
    <col min="8" max="8" width="5.140625" style="1" customWidth="1"/>
    <col min="9" max="9" width="6.140625" style="1" customWidth="1"/>
    <col min="10" max="10" width="6" style="1" customWidth="1"/>
    <col min="11" max="11" width="7.28515625" style="1" customWidth="1"/>
    <col min="12" max="12" width="6.140625" style="1" customWidth="1"/>
    <col min="13" max="13" width="7" style="1" customWidth="1"/>
    <col min="14" max="15" width="5.7109375" style="1" customWidth="1"/>
    <col min="16" max="16" width="4.85546875" style="1" customWidth="1"/>
    <col min="17" max="20" width="4.28515625" style="1" customWidth="1"/>
    <col min="21" max="22" width="4.7109375" style="1" customWidth="1"/>
    <col min="23" max="23" width="3.28515625" style="1" customWidth="1"/>
    <col min="24" max="24" width="4" style="1" customWidth="1"/>
    <col min="25" max="25" width="4.28515625" style="1" customWidth="1"/>
    <col min="26" max="26" width="5.42578125" style="1" customWidth="1"/>
    <col min="27" max="27" width="6.7109375" style="1" customWidth="1"/>
    <col min="28" max="28" width="6.85546875" style="1" customWidth="1"/>
    <col min="29" max="29" width="7.28515625" style="1" customWidth="1"/>
    <col min="30" max="30" width="7" style="1" customWidth="1"/>
    <col min="31" max="33" width="7.7109375" style="1" customWidth="1"/>
    <col min="34" max="34" width="7" style="1" customWidth="1"/>
    <col min="35" max="35" width="4.85546875" style="1" customWidth="1"/>
    <col min="36" max="36" width="9.140625" style="1"/>
    <col min="37" max="37" width="11" style="1" customWidth="1"/>
    <col min="38" max="38" width="9.140625" style="1"/>
    <col min="39" max="39" width="14.85546875" style="1" customWidth="1"/>
    <col min="40" max="40" width="9.140625" style="1"/>
    <col min="41" max="41" width="15.140625" style="1" customWidth="1"/>
    <col min="42" max="44" width="10.7109375" style="1" customWidth="1"/>
    <col min="45" max="16384" width="9.140625" style="1"/>
  </cols>
  <sheetData>
    <row r="1" spans="2:49" ht="12" customHeight="1" thickBot="1"/>
    <row r="2" spans="2:49" ht="12.75" customHeight="1">
      <c r="B2" s="466" t="s">
        <v>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72"/>
      <c r="AA2" s="472"/>
      <c r="AB2" s="472"/>
      <c r="AC2" s="472"/>
      <c r="AD2" s="472"/>
      <c r="AE2" s="472"/>
      <c r="AF2" s="472"/>
      <c r="AG2" s="472"/>
      <c r="AH2" s="473"/>
    </row>
    <row r="3" spans="2:49" ht="18" customHeight="1"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74"/>
      <c r="AA3" s="474"/>
      <c r="AB3" s="474"/>
      <c r="AC3" s="474"/>
      <c r="AD3" s="474"/>
      <c r="AE3" s="474"/>
      <c r="AF3" s="474"/>
      <c r="AG3" s="474"/>
      <c r="AH3" s="475"/>
    </row>
    <row r="4" spans="2:49" ht="2.25" customHeight="1" thickBot="1">
      <c r="B4" s="470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6"/>
      <c r="AA4" s="476"/>
      <c r="AB4" s="476"/>
      <c r="AC4" s="476"/>
      <c r="AD4" s="476"/>
      <c r="AE4" s="476"/>
      <c r="AF4" s="476"/>
      <c r="AG4" s="476"/>
      <c r="AH4" s="477"/>
    </row>
    <row r="5" spans="2:49" ht="18.75" customHeight="1">
      <c r="B5" s="478" t="s">
        <v>190</v>
      </c>
      <c r="C5" s="479"/>
      <c r="D5" s="479"/>
      <c r="E5" s="480"/>
      <c r="F5" s="487" t="s">
        <v>1</v>
      </c>
      <c r="G5" s="487"/>
      <c r="H5" s="487"/>
      <c r="I5" s="488" t="s">
        <v>2</v>
      </c>
      <c r="J5" s="488"/>
      <c r="K5" s="488"/>
      <c r="L5" s="488"/>
      <c r="M5" s="487" t="s">
        <v>3</v>
      </c>
      <c r="N5" s="487"/>
      <c r="O5" s="487"/>
      <c r="P5" s="487"/>
      <c r="Q5" s="487"/>
      <c r="R5" s="490" t="s">
        <v>4</v>
      </c>
      <c r="S5" s="491"/>
      <c r="T5" s="492"/>
      <c r="U5" s="493" t="s">
        <v>5</v>
      </c>
      <c r="V5" s="494"/>
      <c r="W5" s="494"/>
      <c r="X5" s="495"/>
      <c r="Y5" s="496" t="s">
        <v>189</v>
      </c>
      <c r="Z5" s="400"/>
      <c r="AA5" s="498">
        <v>2364</v>
      </c>
      <c r="AB5" s="500" t="s">
        <v>6</v>
      </c>
      <c r="AC5" s="501"/>
      <c r="AD5" s="502">
        <v>3.5</v>
      </c>
      <c r="AE5" s="500" t="s">
        <v>7</v>
      </c>
      <c r="AF5" s="501"/>
      <c r="AG5" s="503">
        <v>2.6890000000000001</v>
      </c>
      <c r="AH5" s="505"/>
    </row>
    <row r="6" spans="2:49" ht="18" customHeight="1">
      <c r="B6" s="481"/>
      <c r="C6" s="482"/>
      <c r="D6" s="482"/>
      <c r="E6" s="483"/>
      <c r="F6" s="506">
        <v>12345</v>
      </c>
      <c r="G6" s="507"/>
      <c r="H6" s="507"/>
      <c r="I6" s="489"/>
      <c r="J6" s="489"/>
      <c r="K6" s="489"/>
      <c r="L6" s="489"/>
      <c r="M6" s="462"/>
      <c r="N6" s="462"/>
      <c r="O6" s="462"/>
      <c r="P6" s="462"/>
      <c r="Q6" s="462"/>
      <c r="R6" s="508">
        <v>2</v>
      </c>
      <c r="S6" s="509"/>
      <c r="T6" s="510"/>
      <c r="U6" s="511"/>
      <c r="V6" s="512"/>
      <c r="W6" s="512"/>
      <c r="X6" s="513"/>
      <c r="Y6" s="497"/>
      <c r="Z6" s="410"/>
      <c r="AA6" s="499"/>
      <c r="AB6" s="445" t="s">
        <v>8</v>
      </c>
      <c r="AC6" s="446"/>
      <c r="AD6" s="456"/>
      <c r="AE6" s="445" t="s">
        <v>9</v>
      </c>
      <c r="AF6" s="446"/>
      <c r="AG6" s="504"/>
      <c r="AH6" s="198"/>
    </row>
    <row r="7" spans="2:49" ht="13.5" customHeight="1">
      <c r="B7" s="481"/>
      <c r="C7" s="482"/>
      <c r="D7" s="482"/>
      <c r="E7" s="483"/>
      <c r="F7" s="226" t="s">
        <v>10</v>
      </c>
      <c r="G7" s="226"/>
      <c r="H7" s="226"/>
      <c r="I7" s="457" t="s">
        <v>11</v>
      </c>
      <c r="J7" s="457" t="s">
        <v>12</v>
      </c>
      <c r="K7" s="457" t="s">
        <v>13</v>
      </c>
      <c r="L7" s="457" t="s">
        <v>14</v>
      </c>
      <c r="M7" s="225" t="s">
        <v>15</v>
      </c>
      <c r="N7" s="225"/>
      <c r="O7" s="225"/>
      <c r="P7" s="225"/>
      <c r="Q7" s="225"/>
      <c r="R7" s="389" t="s">
        <v>16</v>
      </c>
      <c r="S7" s="459"/>
      <c r="T7" s="388"/>
      <c r="U7" s="389" t="s">
        <v>17</v>
      </c>
      <c r="V7" s="459"/>
      <c r="W7" s="459"/>
      <c r="X7" s="388"/>
      <c r="Y7" s="415" t="s">
        <v>18</v>
      </c>
      <c r="Z7" s="426"/>
      <c r="AA7" s="443">
        <v>5.6</v>
      </c>
      <c r="AB7" s="453" t="s">
        <v>6</v>
      </c>
      <c r="AC7" s="454"/>
      <c r="AD7" s="455">
        <v>14.5</v>
      </c>
      <c r="AE7" s="453" t="s">
        <v>19</v>
      </c>
      <c r="AF7" s="454"/>
      <c r="AG7" s="514">
        <v>2450</v>
      </c>
      <c r="AH7" s="198"/>
    </row>
    <row r="8" spans="2:49" ht="12.75" customHeight="1">
      <c r="B8" s="481"/>
      <c r="C8" s="482"/>
      <c r="D8" s="482"/>
      <c r="E8" s="483"/>
      <c r="F8" s="124" t="s">
        <v>20</v>
      </c>
      <c r="G8" s="124" t="s">
        <v>21</v>
      </c>
      <c r="H8" s="124" t="s">
        <v>22</v>
      </c>
      <c r="I8" s="458"/>
      <c r="J8" s="458"/>
      <c r="K8" s="458"/>
      <c r="L8" s="458"/>
      <c r="M8" s="462"/>
      <c r="N8" s="462"/>
      <c r="O8" s="462"/>
      <c r="P8" s="462"/>
      <c r="Q8" s="462"/>
      <c r="R8" s="423" t="s">
        <v>23</v>
      </c>
      <c r="S8" s="424"/>
      <c r="T8" s="425"/>
      <c r="U8" s="463"/>
      <c r="V8" s="464"/>
      <c r="W8" s="464"/>
      <c r="X8" s="465"/>
      <c r="Y8" s="460"/>
      <c r="Z8" s="461"/>
      <c r="AA8" s="452"/>
      <c r="AB8" s="447" t="s">
        <v>24</v>
      </c>
      <c r="AC8" s="448"/>
      <c r="AD8" s="456"/>
      <c r="AE8" s="447" t="s">
        <v>25</v>
      </c>
      <c r="AF8" s="448"/>
      <c r="AG8" s="499"/>
      <c r="AH8" s="198"/>
    </row>
    <row r="9" spans="2:49" ht="12.75" customHeight="1">
      <c r="B9" s="481"/>
      <c r="C9" s="482"/>
      <c r="D9" s="482"/>
      <c r="E9" s="483"/>
      <c r="F9" s="449" t="s">
        <v>26</v>
      </c>
      <c r="G9" s="449" t="s">
        <v>27</v>
      </c>
      <c r="H9" s="449" t="s">
        <v>28</v>
      </c>
      <c r="I9" s="451" t="s">
        <v>29</v>
      </c>
      <c r="J9" s="440" t="s">
        <v>30</v>
      </c>
      <c r="K9" s="440"/>
      <c r="L9" s="441" t="s">
        <v>31</v>
      </c>
      <c r="M9" s="225" t="s">
        <v>32</v>
      </c>
      <c r="N9" s="225"/>
      <c r="O9" s="225"/>
      <c r="P9" s="225"/>
      <c r="Q9" s="225"/>
      <c r="R9" s="227" t="s">
        <v>33</v>
      </c>
      <c r="S9" s="274"/>
      <c r="T9" s="274"/>
      <c r="U9" s="274"/>
      <c r="V9" s="274"/>
      <c r="W9" s="274"/>
      <c r="X9" s="228"/>
      <c r="Y9" s="426" t="s">
        <v>34</v>
      </c>
      <c r="Z9" s="426"/>
      <c r="AA9" s="443">
        <v>5.6</v>
      </c>
      <c r="AB9" s="415" t="s">
        <v>35</v>
      </c>
      <c r="AC9" s="426"/>
      <c r="AD9" s="428">
        <v>20</v>
      </c>
      <c r="AE9" s="415"/>
      <c r="AF9" s="426"/>
      <c r="AG9" s="432"/>
      <c r="AH9" s="198"/>
    </row>
    <row r="10" spans="2:49" ht="13.5" customHeight="1" thickBot="1">
      <c r="B10" s="484"/>
      <c r="C10" s="485"/>
      <c r="D10" s="485"/>
      <c r="E10" s="486"/>
      <c r="F10" s="450"/>
      <c r="G10" s="450"/>
      <c r="H10" s="450"/>
      <c r="I10" s="435"/>
      <c r="J10" s="435"/>
      <c r="K10" s="435"/>
      <c r="L10" s="442"/>
      <c r="M10" s="435"/>
      <c r="N10" s="435"/>
      <c r="O10" s="435"/>
      <c r="P10" s="435"/>
      <c r="Q10" s="435"/>
      <c r="R10" s="436"/>
      <c r="S10" s="437"/>
      <c r="T10" s="438"/>
      <c r="U10" s="438"/>
      <c r="V10" s="438"/>
      <c r="W10" s="438"/>
      <c r="X10" s="439"/>
      <c r="Y10" s="427"/>
      <c r="Z10" s="427"/>
      <c r="AA10" s="444"/>
      <c r="AB10" s="414"/>
      <c r="AC10" s="427"/>
      <c r="AD10" s="429"/>
      <c r="AE10" s="430"/>
      <c r="AF10" s="431"/>
      <c r="AG10" s="433"/>
      <c r="AH10" s="434"/>
    </row>
    <row r="11" spans="2:49" ht="4.5" customHeight="1">
      <c r="B11" s="399" t="s">
        <v>36</v>
      </c>
      <c r="C11" s="400"/>
      <c r="D11" s="403" t="s">
        <v>37</v>
      </c>
      <c r="E11" s="265"/>
      <c r="F11" s="265"/>
      <c r="G11" s="265"/>
      <c r="H11" s="266"/>
      <c r="I11" s="403" t="s">
        <v>38</v>
      </c>
      <c r="J11" s="265"/>
      <c r="K11" s="265"/>
      <c r="L11" s="265"/>
      <c r="M11" s="265"/>
      <c r="N11" s="265"/>
      <c r="O11" s="266"/>
      <c r="P11" s="265" t="s">
        <v>39</v>
      </c>
      <c r="Q11" s="265"/>
      <c r="R11" s="265"/>
      <c r="S11" s="265"/>
      <c r="T11" s="265"/>
      <c r="U11" s="265" t="s">
        <v>40</v>
      </c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6"/>
    </row>
    <row r="12" spans="2:49" ht="12" customHeight="1">
      <c r="B12" s="401"/>
      <c r="C12" s="402"/>
      <c r="D12" s="404"/>
      <c r="E12" s="405"/>
      <c r="F12" s="405"/>
      <c r="G12" s="405"/>
      <c r="H12" s="406"/>
      <c r="I12" s="407"/>
      <c r="J12" s="264"/>
      <c r="K12" s="264"/>
      <c r="L12" s="264"/>
      <c r="M12" s="264"/>
      <c r="N12" s="264"/>
      <c r="O12" s="408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6"/>
    </row>
    <row r="13" spans="2:49" s="7" customFormat="1" ht="51.75" customHeight="1">
      <c r="B13" s="401"/>
      <c r="C13" s="402"/>
      <c r="D13" s="417" t="s">
        <v>41</v>
      </c>
      <c r="E13" s="419" t="s">
        <v>42</v>
      </c>
      <c r="F13" s="419" t="s">
        <v>43</v>
      </c>
      <c r="G13" s="419"/>
      <c r="H13" s="421"/>
      <c r="I13" s="387" t="s">
        <v>44</v>
      </c>
      <c r="J13" s="388"/>
      <c r="K13" s="2" t="s">
        <v>45</v>
      </c>
      <c r="L13" s="389" t="s">
        <v>46</v>
      </c>
      <c r="M13" s="388"/>
      <c r="N13" s="3" t="s">
        <v>47</v>
      </c>
      <c r="O13" s="4" t="s">
        <v>48</v>
      </c>
      <c r="P13" s="390" t="s">
        <v>49</v>
      </c>
      <c r="Q13" s="392" t="s">
        <v>50</v>
      </c>
      <c r="R13" s="393"/>
      <c r="S13" s="394"/>
      <c r="T13" s="395" t="s">
        <v>51</v>
      </c>
      <c r="U13" s="397" t="s">
        <v>52</v>
      </c>
      <c r="V13" s="415" t="s">
        <v>53</v>
      </c>
      <c r="W13" s="416"/>
      <c r="X13" s="383" t="s">
        <v>54</v>
      </c>
      <c r="Y13" s="383" t="s">
        <v>55</v>
      </c>
      <c r="Z13" s="383" t="s">
        <v>56</v>
      </c>
      <c r="AA13" s="383" t="s">
        <v>57</v>
      </c>
      <c r="AB13" s="5" t="s">
        <v>58</v>
      </c>
      <c r="AC13" s="6" t="s">
        <v>59</v>
      </c>
      <c r="AD13" s="385" t="s">
        <v>60</v>
      </c>
      <c r="AE13" s="386"/>
      <c r="AF13" s="385" t="s">
        <v>187</v>
      </c>
      <c r="AG13" s="386"/>
      <c r="AH13" s="4" t="s">
        <v>61</v>
      </c>
    </row>
    <row r="14" spans="2:49" s="7" customFormat="1" ht="22.5" customHeight="1" thickBot="1">
      <c r="B14" s="409" t="s">
        <v>62</v>
      </c>
      <c r="C14" s="410"/>
      <c r="D14" s="418"/>
      <c r="E14" s="420"/>
      <c r="F14" s="420"/>
      <c r="G14" s="420"/>
      <c r="H14" s="422"/>
      <c r="I14" s="409" t="s">
        <v>63</v>
      </c>
      <c r="J14" s="410"/>
      <c r="K14" s="8" t="s">
        <v>63</v>
      </c>
      <c r="L14" s="9" t="s">
        <v>64</v>
      </c>
      <c r="M14" s="10" t="s">
        <v>65</v>
      </c>
      <c r="N14" s="8" t="s">
        <v>66</v>
      </c>
      <c r="O14" s="11" t="s">
        <v>66</v>
      </c>
      <c r="P14" s="391"/>
      <c r="Q14" s="411" t="s">
        <v>66</v>
      </c>
      <c r="R14" s="412"/>
      <c r="S14" s="413"/>
      <c r="T14" s="396"/>
      <c r="U14" s="398"/>
      <c r="V14" s="414" t="s">
        <v>67</v>
      </c>
      <c r="W14" s="258"/>
      <c r="X14" s="384"/>
      <c r="Y14" s="384"/>
      <c r="Z14" s="384"/>
      <c r="AA14" s="384"/>
      <c r="AB14" s="12" t="s">
        <v>68</v>
      </c>
      <c r="AC14" s="8" t="s">
        <v>63</v>
      </c>
      <c r="AD14" s="9" t="s">
        <v>64</v>
      </c>
      <c r="AE14" s="10" t="s">
        <v>65</v>
      </c>
      <c r="AF14" s="122" t="s">
        <v>188</v>
      </c>
      <c r="AG14" s="10" t="s">
        <v>69</v>
      </c>
      <c r="AH14" s="11" t="s">
        <v>66</v>
      </c>
    </row>
    <row r="15" spans="2:49" s="29" customFormat="1" ht="16.5" customHeight="1" thickBot="1">
      <c r="B15" s="381">
        <v>41275</v>
      </c>
      <c r="C15" s="382"/>
      <c r="D15" s="13">
        <v>80</v>
      </c>
      <c r="E15" s="14">
        <v>15</v>
      </c>
      <c r="F15" s="15">
        <v>5</v>
      </c>
      <c r="G15" s="15"/>
      <c r="H15" s="16"/>
      <c r="I15" s="362">
        <v>2371</v>
      </c>
      <c r="J15" s="363"/>
      <c r="K15" s="17">
        <v>2449</v>
      </c>
      <c r="L15" s="18">
        <f t="shared" ref="L15:L22" si="0">IF(K15="","",(((K15-I15)/K15))*100)</f>
        <v>3.1849734585545124</v>
      </c>
      <c r="M15" s="19">
        <v>3.3</v>
      </c>
      <c r="N15" s="18">
        <f t="shared" ref="N15:N22" si="1">IF(I15="","",(1-(((100*I15)/(100+$Q$23))/(1000*$AG$5)))*100)</f>
        <v>16.386251450924238</v>
      </c>
      <c r="O15" s="20">
        <v>0.02</v>
      </c>
      <c r="P15" s="21" t="s">
        <v>70</v>
      </c>
      <c r="Q15" s="369">
        <v>5.34</v>
      </c>
      <c r="R15" s="370"/>
      <c r="S15" s="371"/>
      <c r="T15" s="22" t="s">
        <v>71</v>
      </c>
      <c r="U15" s="23">
        <v>1</v>
      </c>
      <c r="V15" s="367">
        <v>1</v>
      </c>
      <c r="W15" s="368"/>
      <c r="X15" s="24" t="s">
        <v>72</v>
      </c>
      <c r="Y15" s="19">
        <v>1.3</v>
      </c>
      <c r="Z15" s="25" t="s">
        <v>73</v>
      </c>
      <c r="AA15" s="26" t="s">
        <v>74</v>
      </c>
      <c r="AB15" s="25">
        <v>20</v>
      </c>
      <c r="AC15" s="25">
        <v>2162</v>
      </c>
      <c r="AD15" s="18">
        <f t="shared" ref="AD15:AD22" si="2">IF(AC15="","",(($K$23-AC15)/$K$23)*100)</f>
        <v>11.357113571135711</v>
      </c>
      <c r="AE15" s="19">
        <v>11.9</v>
      </c>
      <c r="AF15" s="123">
        <f t="shared" ref="AF15:AF22" si="3">IF(AC15="","",(AC15/$K$23)*100)</f>
        <v>88.642886428864287</v>
      </c>
      <c r="AG15" s="27">
        <f>IF(AC15="","",(AC15*100)/$I$23)</f>
        <v>91.354686047494297</v>
      </c>
      <c r="AH15" s="28">
        <v>0.81</v>
      </c>
      <c r="AJ15" s="374" t="s">
        <v>75</v>
      </c>
      <c r="AK15" s="375"/>
      <c r="AL15" s="375"/>
      <c r="AM15" s="376"/>
      <c r="AN15" s="30"/>
      <c r="AO15" s="30"/>
      <c r="AP15" s="30"/>
      <c r="AQ15" s="30"/>
      <c r="AR15" s="30"/>
      <c r="AS15" s="30"/>
      <c r="AT15" s="30"/>
      <c r="AU15" s="30"/>
    </row>
    <row r="16" spans="2:49" s="29" customFormat="1" ht="16.5" customHeight="1" thickTop="1" thickBot="1">
      <c r="B16" s="377" t="s">
        <v>76</v>
      </c>
      <c r="C16" s="378"/>
      <c r="D16" s="378"/>
      <c r="E16" s="378"/>
      <c r="F16" s="378"/>
      <c r="G16" s="378"/>
      <c r="H16" s="378"/>
      <c r="I16" s="362">
        <v>2358</v>
      </c>
      <c r="J16" s="363"/>
      <c r="K16" s="17">
        <v>2437</v>
      </c>
      <c r="L16" s="18">
        <f t="shared" si="0"/>
        <v>3.2416906032006567</v>
      </c>
      <c r="M16" s="19">
        <v>3.9</v>
      </c>
      <c r="N16" s="18">
        <f t="shared" si="1"/>
        <v>16.844698828038528</v>
      </c>
      <c r="O16" s="20">
        <v>0.02</v>
      </c>
      <c r="P16" s="21" t="s">
        <v>70</v>
      </c>
      <c r="Q16" s="369">
        <v>5.37</v>
      </c>
      <c r="R16" s="370"/>
      <c r="S16" s="371"/>
      <c r="T16" s="22" t="str">
        <f>IF('[1]DATA ENTRY'!$U$1="QC",'[1]DATA ENTRY'!AO27,'[1]DATA ENTRY'!AO5)</f>
        <v>IG</v>
      </c>
      <c r="U16" s="23">
        <v>2</v>
      </c>
      <c r="V16" s="367">
        <v>1</v>
      </c>
      <c r="W16" s="368"/>
      <c r="X16" s="24" t="s">
        <v>72</v>
      </c>
      <c r="Y16" s="19">
        <v>2.2999999999999998</v>
      </c>
      <c r="Z16" s="25" t="s">
        <v>73</v>
      </c>
      <c r="AA16" s="26" t="s">
        <v>74</v>
      </c>
      <c r="AB16" s="25">
        <v>20</v>
      </c>
      <c r="AC16" s="25">
        <v>2253</v>
      </c>
      <c r="AD16" s="18">
        <f t="shared" si="2"/>
        <v>7.6260762607626074</v>
      </c>
      <c r="AE16" s="19">
        <v>8.1999999999999993</v>
      </c>
      <c r="AF16" s="123">
        <f t="shared" si="3"/>
        <v>92.373923739237398</v>
      </c>
      <c r="AG16" s="27">
        <f>IF(AC16="","",(AC16*100)/$I$23)</f>
        <v>95.19986478492352</v>
      </c>
      <c r="AH16" s="28">
        <v>0.91</v>
      </c>
      <c r="AJ16" s="372" t="s">
        <v>77</v>
      </c>
      <c r="AK16" s="373"/>
      <c r="AL16" s="379" t="s">
        <v>78</v>
      </c>
      <c r="AM16" s="380"/>
      <c r="AN16" s="372" t="s">
        <v>79</v>
      </c>
      <c r="AO16" s="373"/>
      <c r="AP16" s="372" t="s">
        <v>56</v>
      </c>
      <c r="AQ16" s="373"/>
      <c r="AR16" s="372" t="s">
        <v>80</v>
      </c>
      <c r="AS16" s="373"/>
      <c r="AT16" s="372" t="s">
        <v>81</v>
      </c>
      <c r="AU16" s="373"/>
      <c r="AV16" s="372" t="s">
        <v>57</v>
      </c>
      <c r="AW16" s="373"/>
    </row>
    <row r="17" spans="2:49" s="29" customFormat="1" ht="16.5" customHeight="1" thickTop="1">
      <c r="B17" s="31" t="s">
        <v>82</v>
      </c>
      <c r="C17" s="32"/>
      <c r="D17" s="33" t="s">
        <v>83</v>
      </c>
      <c r="E17" s="32"/>
      <c r="F17" s="33" t="s">
        <v>56</v>
      </c>
      <c r="G17" s="32"/>
      <c r="H17" s="34" t="s">
        <v>80</v>
      </c>
      <c r="I17" s="362">
        <v>2373</v>
      </c>
      <c r="J17" s="363"/>
      <c r="K17" s="17">
        <v>2436</v>
      </c>
      <c r="L17" s="18">
        <f t="shared" si="0"/>
        <v>2.5862068965517242</v>
      </c>
      <c r="M17" s="19">
        <v>3.3</v>
      </c>
      <c r="N17" s="18">
        <f t="shared" si="1"/>
        <v>16.315721085214353</v>
      </c>
      <c r="O17" s="20">
        <v>0.02</v>
      </c>
      <c r="P17" s="21" t="s">
        <v>70</v>
      </c>
      <c r="Q17" s="369">
        <v>5.48</v>
      </c>
      <c r="R17" s="370"/>
      <c r="S17" s="371"/>
      <c r="T17" s="22" t="str">
        <f>IF('[1]DATA ENTRY'!$U$1="QC",'[1]DATA ENTRY'!AO28,'[1]DATA ENTRY'!AO6)</f>
        <v>IG</v>
      </c>
      <c r="U17" s="23">
        <v>3</v>
      </c>
      <c r="V17" s="367">
        <v>1</v>
      </c>
      <c r="W17" s="368"/>
      <c r="X17" s="24" t="s">
        <v>72</v>
      </c>
      <c r="Y17" s="19">
        <v>2</v>
      </c>
      <c r="Z17" s="25" t="s">
        <v>73</v>
      </c>
      <c r="AA17" s="26" t="s">
        <v>74</v>
      </c>
      <c r="AB17" s="25">
        <v>20</v>
      </c>
      <c r="AC17" s="25">
        <v>2214</v>
      </c>
      <c r="AD17" s="18">
        <f t="shared" si="2"/>
        <v>9.2250922509225095</v>
      </c>
      <c r="AE17" s="19">
        <v>9.8000000000000007</v>
      </c>
      <c r="AF17" s="123">
        <f t="shared" si="3"/>
        <v>90.774907749077499</v>
      </c>
      <c r="AG17" s="27">
        <f>IF(AC17="","",(AC17*100)/$I$23)</f>
        <v>93.551931040311004</v>
      </c>
      <c r="AH17" s="28">
        <v>0.77</v>
      </c>
      <c r="AJ17" s="35" t="s">
        <v>84</v>
      </c>
      <c r="AK17" s="36" t="s">
        <v>85</v>
      </c>
      <c r="AL17" s="35" t="s">
        <v>86</v>
      </c>
      <c r="AM17" s="36" t="s">
        <v>87</v>
      </c>
      <c r="AN17" s="37" t="s">
        <v>88</v>
      </c>
      <c r="AO17" s="38" t="s">
        <v>89</v>
      </c>
      <c r="AP17" s="37" t="s">
        <v>73</v>
      </c>
      <c r="AQ17" s="38" t="s">
        <v>90</v>
      </c>
      <c r="AR17" s="37" t="s">
        <v>91</v>
      </c>
      <c r="AS17" s="38" t="s">
        <v>92</v>
      </c>
      <c r="AT17" s="39" t="s">
        <v>72</v>
      </c>
      <c r="AU17" s="38"/>
      <c r="AV17" s="39" t="s">
        <v>74</v>
      </c>
      <c r="AW17" s="38" t="s">
        <v>93</v>
      </c>
    </row>
    <row r="18" spans="2:49" s="29" customFormat="1" ht="16.5" customHeight="1">
      <c r="B18" s="357">
        <v>7183</v>
      </c>
      <c r="C18" s="358"/>
      <c r="D18" s="359">
        <v>13239</v>
      </c>
      <c r="E18" s="358"/>
      <c r="F18" s="360" t="s">
        <v>94</v>
      </c>
      <c r="G18" s="361"/>
      <c r="H18" s="40" t="s">
        <v>91</v>
      </c>
      <c r="I18" s="362">
        <v>2371</v>
      </c>
      <c r="J18" s="363"/>
      <c r="K18" s="17">
        <v>2439</v>
      </c>
      <c r="L18" s="18">
        <f t="shared" si="0"/>
        <v>2.7880278802788028</v>
      </c>
      <c r="M18" s="19">
        <v>3.4</v>
      </c>
      <c r="N18" s="18">
        <f t="shared" si="1"/>
        <v>16.386251450924238</v>
      </c>
      <c r="O18" s="20">
        <v>0.02</v>
      </c>
      <c r="P18" s="21" t="s">
        <v>70</v>
      </c>
      <c r="Q18" s="369">
        <v>5.55</v>
      </c>
      <c r="R18" s="370"/>
      <c r="S18" s="371"/>
      <c r="T18" s="22" t="str">
        <f>IF('[1]DATA ENTRY'!$U$1="QC",'[1]DATA ENTRY'!AO29,'[1]DATA ENTRY'!AO7)</f>
        <v>IG</v>
      </c>
      <c r="U18" s="23">
        <v>4</v>
      </c>
      <c r="V18" s="367">
        <v>1</v>
      </c>
      <c r="W18" s="368"/>
      <c r="X18" s="24" t="s">
        <v>72</v>
      </c>
      <c r="Y18" s="19">
        <v>1.7</v>
      </c>
      <c r="Z18" s="25" t="s">
        <v>95</v>
      </c>
      <c r="AA18" s="26" t="s">
        <v>74</v>
      </c>
      <c r="AB18" s="25">
        <v>20</v>
      </c>
      <c r="AC18" s="25">
        <v>2201</v>
      </c>
      <c r="AD18" s="18">
        <f t="shared" si="2"/>
        <v>9.758097580975809</v>
      </c>
      <c r="AE18" s="19">
        <v>10.3</v>
      </c>
      <c r="AF18" s="123">
        <f t="shared" si="3"/>
        <v>90.241902419024186</v>
      </c>
      <c r="AG18" s="27">
        <f>IF(AC18="","",(AC18*100)/$I$23)</f>
        <v>93.002619792106827</v>
      </c>
      <c r="AH18" s="28">
        <v>0.26</v>
      </c>
      <c r="AJ18" s="41" t="s">
        <v>70</v>
      </c>
      <c r="AK18" s="42" t="s">
        <v>96</v>
      </c>
      <c r="AL18" s="41" t="s">
        <v>97</v>
      </c>
      <c r="AM18" s="42" t="s">
        <v>98</v>
      </c>
      <c r="AN18" s="41" t="s">
        <v>99</v>
      </c>
      <c r="AO18" s="42" t="s">
        <v>100</v>
      </c>
      <c r="AP18" s="41" t="s">
        <v>95</v>
      </c>
      <c r="AQ18" s="42" t="s">
        <v>101</v>
      </c>
      <c r="AR18" s="41" t="s">
        <v>102</v>
      </c>
      <c r="AS18" s="42" t="s">
        <v>103</v>
      </c>
      <c r="AT18" s="43" t="s">
        <v>104</v>
      </c>
      <c r="AU18" s="42"/>
      <c r="AV18" s="43" t="s">
        <v>105</v>
      </c>
      <c r="AW18" s="42" t="s">
        <v>106</v>
      </c>
    </row>
    <row r="19" spans="2:49" s="29" customFormat="1" ht="16.5" customHeight="1">
      <c r="B19" s="357"/>
      <c r="C19" s="358"/>
      <c r="D19" s="359"/>
      <c r="E19" s="358"/>
      <c r="F19" s="360"/>
      <c r="G19" s="361"/>
      <c r="H19" s="40"/>
      <c r="I19" s="362">
        <v>2360</v>
      </c>
      <c r="J19" s="363"/>
      <c r="K19" s="17">
        <v>2434</v>
      </c>
      <c r="L19" s="18">
        <f t="shared" si="0"/>
        <v>3.0402629416598193</v>
      </c>
      <c r="M19" s="19">
        <v>3.8</v>
      </c>
      <c r="N19" s="18">
        <f t="shared" si="1"/>
        <v>16.774168462328642</v>
      </c>
      <c r="O19" s="20">
        <v>0.02</v>
      </c>
      <c r="P19" s="21" t="s">
        <v>70</v>
      </c>
      <c r="Q19" s="369">
        <v>5.53</v>
      </c>
      <c r="R19" s="370"/>
      <c r="S19" s="371"/>
      <c r="T19" s="22" t="str">
        <f>IF('[1]DATA ENTRY'!$U$1="QC",'[1]DATA ENTRY'!AO30,'[1]DATA ENTRY'!AO8)</f>
        <v>IG</v>
      </c>
      <c r="U19" s="23">
        <v>5</v>
      </c>
      <c r="V19" s="367">
        <v>1</v>
      </c>
      <c r="W19" s="368"/>
      <c r="X19" s="24" t="s">
        <v>72</v>
      </c>
      <c r="Y19" s="19">
        <v>2.9</v>
      </c>
      <c r="Z19" s="25" t="s">
        <v>95</v>
      </c>
      <c r="AA19" s="26" t="s">
        <v>74</v>
      </c>
      <c r="AB19" s="25">
        <v>20</v>
      </c>
      <c r="AC19" s="25">
        <v>2239</v>
      </c>
      <c r="AD19" s="18">
        <f t="shared" si="2"/>
        <v>8.2000820008200073</v>
      </c>
      <c r="AE19" s="19">
        <v>8.6999999999999993</v>
      </c>
      <c r="AF19" s="123">
        <f t="shared" si="3"/>
        <v>91.799917999179996</v>
      </c>
      <c r="AG19" s="27">
        <f>IF(AC19="","",(AC19*100)/$I$23)</f>
        <v>94.608298825319025</v>
      </c>
      <c r="AH19" s="28">
        <v>0.37</v>
      </c>
      <c r="AJ19" s="41" t="s">
        <v>107</v>
      </c>
      <c r="AK19" s="42" t="s">
        <v>108</v>
      </c>
      <c r="AL19" s="41" t="s">
        <v>109</v>
      </c>
      <c r="AM19" s="42" t="s">
        <v>110</v>
      </c>
      <c r="AN19" s="41"/>
      <c r="AO19" s="42"/>
      <c r="AP19" s="41" t="s">
        <v>94</v>
      </c>
      <c r="AQ19" s="42" t="s">
        <v>111</v>
      </c>
      <c r="AR19" s="41" t="s">
        <v>112</v>
      </c>
      <c r="AS19" s="42" t="s">
        <v>113</v>
      </c>
      <c r="AT19" s="41"/>
      <c r="AU19" s="42"/>
      <c r="AV19" s="41" t="s">
        <v>114</v>
      </c>
      <c r="AW19" s="42" t="s">
        <v>115</v>
      </c>
    </row>
    <row r="20" spans="2:49" s="29" customFormat="1" ht="16.5" customHeight="1">
      <c r="B20" s="357"/>
      <c r="C20" s="358"/>
      <c r="D20" s="359"/>
      <c r="E20" s="358"/>
      <c r="F20" s="360"/>
      <c r="G20" s="361"/>
      <c r="H20" s="40"/>
      <c r="I20" s="362"/>
      <c r="J20" s="363"/>
      <c r="K20" s="17"/>
      <c r="L20" s="18" t="str">
        <f t="shared" si="0"/>
        <v/>
      </c>
      <c r="M20" s="19"/>
      <c r="N20" s="18" t="str">
        <f t="shared" si="1"/>
        <v/>
      </c>
      <c r="O20" s="44"/>
      <c r="P20" s="21"/>
      <c r="Q20" s="369"/>
      <c r="R20" s="370"/>
      <c r="S20" s="371"/>
      <c r="T20" s="22"/>
      <c r="U20" s="23"/>
      <c r="V20" s="367"/>
      <c r="W20" s="368"/>
      <c r="X20" s="24"/>
      <c r="Y20" s="19"/>
      <c r="Z20" s="25"/>
      <c r="AA20" s="26"/>
      <c r="AB20" s="25"/>
      <c r="AC20" s="45"/>
      <c r="AD20" s="18" t="str">
        <f t="shared" si="2"/>
        <v/>
      </c>
      <c r="AE20" s="19"/>
      <c r="AF20" s="123" t="str">
        <f t="shared" si="3"/>
        <v/>
      </c>
      <c r="AG20" s="27" t="str">
        <f>IF(AC20="","",AC20*100/$I$23)</f>
        <v/>
      </c>
      <c r="AH20" s="28"/>
      <c r="AJ20" s="41" t="s">
        <v>116</v>
      </c>
      <c r="AK20" s="42" t="s">
        <v>115</v>
      </c>
      <c r="AL20" s="41" t="s">
        <v>117</v>
      </c>
      <c r="AM20" s="42" t="s">
        <v>118</v>
      </c>
      <c r="AN20" s="41"/>
      <c r="AO20" s="42"/>
      <c r="AP20" s="41" t="s">
        <v>119</v>
      </c>
      <c r="AQ20" s="42" t="s">
        <v>120</v>
      </c>
      <c r="AR20" s="41" t="s">
        <v>121</v>
      </c>
      <c r="AS20" s="42" t="s">
        <v>122</v>
      </c>
      <c r="AT20" s="41"/>
      <c r="AU20" s="42"/>
      <c r="AV20" s="41"/>
      <c r="AW20" s="42"/>
    </row>
    <row r="21" spans="2:49" s="29" customFormat="1" ht="16.5" customHeight="1">
      <c r="B21" s="357"/>
      <c r="C21" s="358"/>
      <c r="D21" s="359"/>
      <c r="E21" s="358"/>
      <c r="F21" s="360"/>
      <c r="G21" s="361"/>
      <c r="H21" s="40"/>
      <c r="I21" s="362"/>
      <c r="J21" s="363"/>
      <c r="K21" s="17"/>
      <c r="L21" s="18" t="str">
        <f t="shared" si="0"/>
        <v/>
      </c>
      <c r="M21" s="19"/>
      <c r="N21" s="18" t="str">
        <f t="shared" si="1"/>
        <v/>
      </c>
      <c r="O21" s="20"/>
      <c r="P21" s="21"/>
      <c r="Q21" s="369"/>
      <c r="R21" s="370"/>
      <c r="S21" s="371"/>
      <c r="T21" s="22"/>
      <c r="U21" s="23"/>
      <c r="V21" s="367"/>
      <c r="W21" s="368"/>
      <c r="X21" s="24"/>
      <c r="Y21" s="19"/>
      <c r="Z21" s="25"/>
      <c r="AA21" s="26"/>
      <c r="AB21" s="25"/>
      <c r="AC21" s="25"/>
      <c r="AD21" s="18" t="str">
        <f t="shared" si="2"/>
        <v/>
      </c>
      <c r="AE21" s="19"/>
      <c r="AF21" s="123" t="str">
        <f t="shared" si="3"/>
        <v/>
      </c>
      <c r="AG21" s="27" t="str">
        <f>IF(AC21="","",AC21*100/$I$23)</f>
        <v/>
      </c>
      <c r="AH21" s="28"/>
      <c r="AJ21" s="41"/>
      <c r="AK21" s="42"/>
      <c r="AL21" s="41" t="s">
        <v>71</v>
      </c>
      <c r="AM21" s="42" t="s">
        <v>123</v>
      </c>
      <c r="AN21" s="41"/>
      <c r="AO21" s="42"/>
      <c r="AP21" s="41"/>
      <c r="AQ21" s="42"/>
      <c r="AR21" s="41" t="s">
        <v>124</v>
      </c>
      <c r="AS21" s="42" t="s">
        <v>125</v>
      </c>
      <c r="AT21" s="41"/>
      <c r="AU21" s="42"/>
      <c r="AV21" s="41"/>
      <c r="AW21" s="42"/>
    </row>
    <row r="22" spans="2:49" s="29" customFormat="1" ht="16.5" customHeight="1" thickBot="1">
      <c r="B22" s="357"/>
      <c r="C22" s="358"/>
      <c r="D22" s="359"/>
      <c r="E22" s="358"/>
      <c r="F22" s="360"/>
      <c r="G22" s="361"/>
      <c r="H22" s="40"/>
      <c r="I22" s="362"/>
      <c r="J22" s="363"/>
      <c r="K22" s="17"/>
      <c r="L22" s="18" t="str">
        <f t="shared" si="0"/>
        <v/>
      </c>
      <c r="M22" s="19"/>
      <c r="N22" s="18" t="str">
        <f t="shared" si="1"/>
        <v/>
      </c>
      <c r="O22" s="20"/>
      <c r="P22" s="46"/>
      <c r="Q22" s="364"/>
      <c r="R22" s="365"/>
      <c r="S22" s="366"/>
      <c r="T22" s="47"/>
      <c r="U22" s="48"/>
      <c r="V22" s="367"/>
      <c r="W22" s="368"/>
      <c r="X22" s="24"/>
      <c r="Y22" s="19"/>
      <c r="Z22" s="25"/>
      <c r="AA22" s="49"/>
      <c r="AB22" s="25"/>
      <c r="AC22" s="25"/>
      <c r="AD22" s="18" t="str">
        <f t="shared" si="2"/>
        <v/>
      </c>
      <c r="AE22" s="50"/>
      <c r="AF22" s="123" t="str">
        <f t="shared" si="3"/>
        <v/>
      </c>
      <c r="AG22" s="27" t="str">
        <f>IF(AC22="","",AC22*100/$I$23)</f>
        <v/>
      </c>
      <c r="AH22" s="51"/>
      <c r="AJ22" s="41"/>
      <c r="AK22" s="42"/>
      <c r="AL22" s="41" t="s">
        <v>116</v>
      </c>
      <c r="AM22" s="42" t="s">
        <v>115</v>
      </c>
      <c r="AN22" s="41"/>
      <c r="AO22" s="42"/>
      <c r="AP22" s="41"/>
      <c r="AQ22" s="42"/>
      <c r="AR22" s="41"/>
      <c r="AS22" s="42"/>
      <c r="AT22" s="41"/>
      <c r="AU22" s="42"/>
      <c r="AV22" s="41"/>
      <c r="AW22" s="42"/>
    </row>
    <row r="23" spans="2:49" ht="12" customHeight="1" thickBot="1">
      <c r="B23" s="343"/>
      <c r="C23" s="344"/>
      <c r="D23" s="345"/>
      <c r="E23" s="344"/>
      <c r="F23" s="346"/>
      <c r="G23" s="347"/>
      <c r="H23" s="52"/>
      <c r="I23" s="348">
        <f>IF(I15="","",AVERAGE(I15:J22))</f>
        <v>2366.6</v>
      </c>
      <c r="J23" s="349"/>
      <c r="K23" s="354">
        <f>IF(K15="","",AVERAGE(K15:K22))</f>
        <v>2439</v>
      </c>
      <c r="L23" s="322">
        <f>IF(L15="","",AVERAGE(L15:L22))</f>
        <v>2.9682323560491026</v>
      </c>
      <c r="M23" s="322">
        <f>IF(M15="","",AVERAGE(M15:M22))</f>
        <v>3.54</v>
      </c>
      <c r="N23" s="322">
        <f>IF(N15="","",AVERAGE(N15:N22))</f>
        <v>16.541418255486001</v>
      </c>
      <c r="O23" s="325">
        <f>IF(O15="","",AVERAGE(O15:O22))</f>
        <v>0.02</v>
      </c>
      <c r="P23" s="328"/>
      <c r="Q23" s="331">
        <f>IF(Q15="","",AVERAGE(Q15:R22))</f>
        <v>5.4540000000000006</v>
      </c>
      <c r="R23" s="332"/>
      <c r="S23" s="333"/>
      <c r="T23" s="340"/>
      <c r="U23" s="307" t="s">
        <v>126</v>
      </c>
      <c r="V23" s="308"/>
      <c r="W23" s="308"/>
      <c r="X23" s="308"/>
      <c r="Y23" s="308"/>
      <c r="Z23" s="308"/>
      <c r="AA23" s="309"/>
      <c r="AB23" s="316">
        <f t="shared" ref="AB23:AH23" si="4">IF(AB15="","",AVERAGE(AB15:AB22))</f>
        <v>20</v>
      </c>
      <c r="AC23" s="316">
        <f t="shared" si="4"/>
        <v>2213.8000000000002</v>
      </c>
      <c r="AD23" s="287">
        <f t="shared" si="4"/>
        <v>9.2332923329233303</v>
      </c>
      <c r="AE23" s="287">
        <f t="shared" si="4"/>
        <v>9.7800000000000011</v>
      </c>
      <c r="AF23" s="319">
        <f t="shared" si="4"/>
        <v>90.766707667076687</v>
      </c>
      <c r="AG23" s="287">
        <f t="shared" si="4"/>
        <v>93.543480098030926</v>
      </c>
      <c r="AH23" s="290">
        <f t="shared" si="4"/>
        <v>0.624</v>
      </c>
      <c r="AJ23" s="53"/>
      <c r="AK23" s="54"/>
      <c r="AL23" s="53"/>
      <c r="AM23" s="54"/>
      <c r="AN23" s="53"/>
      <c r="AO23" s="54"/>
      <c r="AP23" s="53"/>
      <c r="AQ23" s="54"/>
      <c r="AR23" s="53"/>
      <c r="AS23" s="54"/>
      <c r="AT23" s="53"/>
      <c r="AU23" s="54"/>
      <c r="AV23" s="53"/>
      <c r="AW23" s="54"/>
    </row>
    <row r="24" spans="2:49" ht="12" customHeight="1">
      <c r="B24" s="293"/>
      <c r="C24" s="294"/>
      <c r="D24" s="294"/>
      <c r="E24" s="294"/>
      <c r="F24" s="294"/>
      <c r="G24" s="294"/>
      <c r="H24" s="294"/>
      <c r="I24" s="350"/>
      <c r="J24" s="351"/>
      <c r="K24" s="355"/>
      <c r="L24" s="323"/>
      <c r="M24" s="323"/>
      <c r="N24" s="323"/>
      <c r="O24" s="326"/>
      <c r="P24" s="329"/>
      <c r="Q24" s="334"/>
      <c r="R24" s="335"/>
      <c r="S24" s="336"/>
      <c r="T24" s="341"/>
      <c r="U24" s="310"/>
      <c r="V24" s="311"/>
      <c r="W24" s="311"/>
      <c r="X24" s="311"/>
      <c r="Y24" s="311"/>
      <c r="Z24" s="311"/>
      <c r="AA24" s="312"/>
      <c r="AB24" s="317"/>
      <c r="AC24" s="317"/>
      <c r="AD24" s="288"/>
      <c r="AE24" s="288"/>
      <c r="AF24" s="320"/>
      <c r="AG24" s="288"/>
      <c r="AH24" s="291"/>
    </row>
    <row r="25" spans="2:49" ht="9.75" customHeight="1" thickBot="1">
      <c r="B25" s="295"/>
      <c r="C25" s="296"/>
      <c r="D25" s="296"/>
      <c r="E25" s="296"/>
      <c r="F25" s="296"/>
      <c r="G25" s="296"/>
      <c r="H25" s="296"/>
      <c r="I25" s="352"/>
      <c r="J25" s="353"/>
      <c r="K25" s="356"/>
      <c r="L25" s="324"/>
      <c r="M25" s="324"/>
      <c r="N25" s="324"/>
      <c r="O25" s="327"/>
      <c r="P25" s="330"/>
      <c r="Q25" s="337"/>
      <c r="R25" s="338"/>
      <c r="S25" s="339"/>
      <c r="T25" s="342"/>
      <c r="U25" s="313"/>
      <c r="V25" s="314"/>
      <c r="W25" s="314"/>
      <c r="X25" s="314"/>
      <c r="Y25" s="314"/>
      <c r="Z25" s="314"/>
      <c r="AA25" s="315"/>
      <c r="AB25" s="318"/>
      <c r="AC25" s="318"/>
      <c r="AD25" s="289"/>
      <c r="AE25" s="289"/>
      <c r="AF25" s="321"/>
      <c r="AG25" s="289"/>
      <c r="AH25" s="292"/>
    </row>
    <row r="26" spans="2:49" ht="12.75" customHeight="1" thickTop="1">
      <c r="B26" s="297" t="s">
        <v>127</v>
      </c>
      <c r="C26" s="298"/>
      <c r="D26" s="299"/>
      <c r="E26" s="300" t="s">
        <v>80</v>
      </c>
      <c r="F26" s="298"/>
      <c r="G26" s="301"/>
      <c r="H26" s="302"/>
      <c r="I26" s="304" t="s">
        <v>128</v>
      </c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6"/>
      <c r="U26" s="304" t="s">
        <v>129</v>
      </c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6"/>
      <c r="AJ26" s="238" t="s">
        <v>130</v>
      </c>
      <c r="AK26" s="239"/>
      <c r="AL26" s="239"/>
      <c r="AM26" s="239"/>
      <c r="AN26" s="240"/>
      <c r="AP26" s="244" t="s">
        <v>131</v>
      </c>
      <c r="AQ26" s="245"/>
      <c r="AR26" s="246"/>
    </row>
    <row r="27" spans="2:49" ht="12.75" customHeight="1" thickBot="1">
      <c r="B27" s="174" t="s">
        <v>132</v>
      </c>
      <c r="C27" s="214"/>
      <c r="D27" s="247"/>
      <c r="E27" s="178" t="s">
        <v>133</v>
      </c>
      <c r="F27" s="214"/>
      <c r="G27" s="215"/>
      <c r="H27" s="303"/>
      <c r="I27" s="251" t="s">
        <v>134</v>
      </c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3"/>
      <c r="U27" s="251" t="s">
        <v>135</v>
      </c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3"/>
      <c r="AJ27" s="241"/>
      <c r="AK27" s="242"/>
      <c r="AL27" s="242"/>
      <c r="AM27" s="242"/>
      <c r="AN27" s="243"/>
      <c r="AP27" s="254"/>
      <c r="AQ27" s="255"/>
      <c r="AR27" s="256"/>
    </row>
    <row r="28" spans="2:49" ht="12.75" customHeight="1">
      <c r="B28" s="248"/>
      <c r="C28" s="214"/>
      <c r="D28" s="247"/>
      <c r="E28" s="216"/>
      <c r="F28" s="214"/>
      <c r="G28" s="215"/>
      <c r="H28" s="257" t="s">
        <v>136</v>
      </c>
      <c r="I28" s="261" t="s">
        <v>77</v>
      </c>
      <c r="J28" s="263" t="s">
        <v>137</v>
      </c>
      <c r="K28" s="264"/>
      <c r="L28" s="264"/>
      <c r="M28" s="264"/>
      <c r="N28" s="264"/>
      <c r="O28" s="264"/>
      <c r="P28" s="264"/>
      <c r="Q28" s="264"/>
      <c r="R28" s="264"/>
      <c r="S28" s="264"/>
      <c r="T28" s="265"/>
      <c r="U28" s="265"/>
      <c r="V28" s="266"/>
      <c r="W28" s="267" t="s">
        <v>138</v>
      </c>
      <c r="X28" s="268"/>
      <c r="Y28" s="268"/>
      <c r="Z28" s="268"/>
      <c r="AA28" s="268"/>
      <c r="AB28" s="268"/>
      <c r="AC28" s="268"/>
      <c r="AD28" s="55"/>
      <c r="AE28" s="269">
        <v>1725.4</v>
      </c>
      <c r="AF28" s="270"/>
      <c r="AG28" s="56"/>
      <c r="AH28" s="57"/>
      <c r="AJ28" s="271" t="s">
        <v>139</v>
      </c>
      <c r="AK28" s="272"/>
      <c r="AL28" s="272"/>
      <c r="AM28" s="272"/>
      <c r="AN28" s="273"/>
      <c r="AP28" s="192" t="s">
        <v>140</v>
      </c>
      <c r="AQ28" s="193"/>
      <c r="AR28" s="194"/>
    </row>
    <row r="29" spans="2:49" ht="12.75" customHeight="1">
      <c r="B29" s="248"/>
      <c r="C29" s="214"/>
      <c r="D29" s="247"/>
      <c r="E29" s="216"/>
      <c r="F29" s="214"/>
      <c r="G29" s="215"/>
      <c r="H29" s="258"/>
      <c r="I29" s="261"/>
      <c r="J29" s="227" t="s">
        <v>141</v>
      </c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31"/>
      <c r="W29" s="276" t="s">
        <v>142</v>
      </c>
      <c r="X29" s="149"/>
      <c r="Y29" s="149"/>
      <c r="Z29" s="149"/>
      <c r="AA29" s="149"/>
      <c r="AB29" s="149"/>
      <c r="AC29" s="149"/>
      <c r="AD29" s="58"/>
      <c r="AE29" s="277">
        <v>-0.86</v>
      </c>
      <c r="AF29" s="278"/>
      <c r="AG29" s="56"/>
      <c r="AH29" s="57"/>
      <c r="AJ29" s="168" t="s">
        <v>143</v>
      </c>
      <c r="AK29" s="169"/>
      <c r="AL29" s="169"/>
      <c r="AM29" s="169"/>
      <c r="AN29" s="170"/>
      <c r="AP29" s="192" t="s">
        <v>41</v>
      </c>
      <c r="AQ29" s="193"/>
      <c r="AR29" s="194"/>
    </row>
    <row r="30" spans="2:49" ht="12.75" customHeight="1">
      <c r="B30" s="249"/>
      <c r="C30" s="218"/>
      <c r="D30" s="250"/>
      <c r="E30" s="217"/>
      <c r="F30" s="218"/>
      <c r="G30" s="219"/>
      <c r="H30" s="258"/>
      <c r="I30" s="261"/>
      <c r="J30" s="229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32"/>
      <c r="W30" s="279" t="s">
        <v>144</v>
      </c>
      <c r="X30" s="280"/>
      <c r="Y30" s="280"/>
      <c r="Z30" s="280"/>
      <c r="AA30" s="280"/>
      <c r="AB30" s="280"/>
      <c r="AC30" s="280"/>
      <c r="AD30" s="59"/>
      <c r="AE30" s="281" t="s">
        <v>99</v>
      </c>
      <c r="AF30" s="282"/>
      <c r="AG30" s="60"/>
      <c r="AH30" s="61"/>
      <c r="AJ30" s="168" t="s">
        <v>145</v>
      </c>
      <c r="AK30" s="169"/>
      <c r="AL30" s="169"/>
      <c r="AM30" s="169"/>
      <c r="AN30" s="170"/>
      <c r="AP30" s="192" t="s">
        <v>146</v>
      </c>
      <c r="AQ30" s="283"/>
      <c r="AR30" s="284"/>
    </row>
    <row r="31" spans="2:49" ht="15" customHeight="1">
      <c r="B31" s="285" t="s">
        <v>78</v>
      </c>
      <c r="C31" s="202"/>
      <c r="D31" s="286"/>
      <c r="E31" s="201" t="s">
        <v>56</v>
      </c>
      <c r="F31" s="202"/>
      <c r="G31" s="203"/>
      <c r="H31" s="259"/>
      <c r="I31" s="261"/>
      <c r="J31" s="233">
        <v>25000</v>
      </c>
      <c r="K31" s="223">
        <v>20000</v>
      </c>
      <c r="L31" s="223">
        <v>16000</v>
      </c>
      <c r="M31" s="223">
        <v>12500</v>
      </c>
      <c r="N31" s="223">
        <v>10000</v>
      </c>
      <c r="O31" s="223">
        <v>5000</v>
      </c>
      <c r="P31" s="223">
        <v>1250</v>
      </c>
      <c r="Q31" s="225">
        <v>630</v>
      </c>
      <c r="R31" s="225">
        <v>315</v>
      </c>
      <c r="S31" s="227">
        <v>160</v>
      </c>
      <c r="T31" s="228"/>
      <c r="U31" s="227">
        <v>80</v>
      </c>
      <c r="V31" s="231"/>
      <c r="W31" s="235" t="s">
        <v>147</v>
      </c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7"/>
      <c r="AJ31" s="168" t="s">
        <v>148</v>
      </c>
      <c r="AK31" s="169"/>
      <c r="AL31" s="169"/>
      <c r="AM31" s="169"/>
      <c r="AN31" s="170"/>
      <c r="AP31" s="192" t="s">
        <v>43</v>
      </c>
      <c r="AQ31" s="193"/>
      <c r="AR31" s="194"/>
    </row>
    <row r="32" spans="2:49" ht="12.75" customHeight="1">
      <c r="B32" s="174" t="s">
        <v>149</v>
      </c>
      <c r="C32" s="208"/>
      <c r="D32" s="209"/>
      <c r="E32" s="178" t="s">
        <v>150</v>
      </c>
      <c r="F32" s="214"/>
      <c r="G32" s="215"/>
      <c r="H32" s="260"/>
      <c r="I32" s="262"/>
      <c r="J32" s="234"/>
      <c r="K32" s="224"/>
      <c r="L32" s="224"/>
      <c r="M32" s="224"/>
      <c r="N32" s="224"/>
      <c r="O32" s="224"/>
      <c r="P32" s="224"/>
      <c r="Q32" s="226"/>
      <c r="R32" s="226"/>
      <c r="S32" s="229"/>
      <c r="T32" s="230"/>
      <c r="U32" s="229"/>
      <c r="V32" s="232"/>
      <c r="W32" s="220" t="s">
        <v>148</v>
      </c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2"/>
      <c r="AJ32" s="168" t="s">
        <v>151</v>
      </c>
      <c r="AK32" s="169"/>
      <c r="AL32" s="169"/>
      <c r="AM32" s="169"/>
      <c r="AN32" s="170"/>
      <c r="AP32" s="192" t="s">
        <v>152</v>
      </c>
      <c r="AQ32" s="193"/>
      <c r="AR32" s="194"/>
    </row>
    <row r="33" spans="2:44" ht="12.75">
      <c r="B33" s="210"/>
      <c r="C33" s="208"/>
      <c r="D33" s="209"/>
      <c r="E33" s="216"/>
      <c r="F33" s="214"/>
      <c r="G33" s="215"/>
      <c r="H33" s="62">
        <v>1</v>
      </c>
      <c r="I33" s="22" t="s">
        <v>70</v>
      </c>
      <c r="J33" s="63">
        <v>100</v>
      </c>
      <c r="K33" s="63">
        <v>100</v>
      </c>
      <c r="L33" s="63">
        <v>100</v>
      </c>
      <c r="M33" s="26">
        <v>98</v>
      </c>
      <c r="N33" s="26">
        <v>89</v>
      </c>
      <c r="O33" s="26">
        <v>63</v>
      </c>
      <c r="P33" s="26">
        <v>32</v>
      </c>
      <c r="Q33" s="26">
        <v>23</v>
      </c>
      <c r="R33" s="26">
        <v>13</v>
      </c>
      <c r="S33" s="195">
        <v>8.4</v>
      </c>
      <c r="T33" s="196"/>
      <c r="U33" s="197">
        <v>5.2</v>
      </c>
      <c r="V33" s="198"/>
      <c r="W33" s="220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2"/>
      <c r="AJ33" s="168" t="s">
        <v>153</v>
      </c>
      <c r="AK33" s="169"/>
      <c r="AL33" s="169"/>
      <c r="AM33" s="169"/>
      <c r="AN33" s="170"/>
      <c r="AP33" s="192" t="s">
        <v>42</v>
      </c>
      <c r="AQ33" s="193"/>
      <c r="AR33" s="194"/>
    </row>
    <row r="34" spans="2:44" ht="12.75">
      <c r="B34" s="210"/>
      <c r="C34" s="208"/>
      <c r="D34" s="209"/>
      <c r="E34" s="216"/>
      <c r="F34" s="214"/>
      <c r="G34" s="215"/>
      <c r="H34" s="62">
        <v>2</v>
      </c>
      <c r="I34" s="22" t="s">
        <v>70</v>
      </c>
      <c r="J34" s="63">
        <v>100</v>
      </c>
      <c r="K34" s="63">
        <v>100</v>
      </c>
      <c r="L34" s="63">
        <v>100</v>
      </c>
      <c r="M34" s="26">
        <v>99</v>
      </c>
      <c r="N34" s="26">
        <v>91</v>
      </c>
      <c r="O34" s="26">
        <v>61</v>
      </c>
      <c r="P34" s="26">
        <v>32</v>
      </c>
      <c r="Q34" s="26">
        <v>24</v>
      </c>
      <c r="R34" s="26">
        <v>15</v>
      </c>
      <c r="S34" s="195">
        <v>9.5</v>
      </c>
      <c r="T34" s="196"/>
      <c r="U34" s="197">
        <v>6.2</v>
      </c>
      <c r="V34" s="198"/>
      <c r="W34" s="199" t="s">
        <v>154</v>
      </c>
      <c r="X34" s="200"/>
      <c r="Y34" s="200"/>
      <c r="Z34" s="200"/>
      <c r="AA34" s="200"/>
      <c r="AB34" s="200"/>
      <c r="AC34" s="200"/>
      <c r="AD34" s="190" t="s">
        <v>145</v>
      </c>
      <c r="AE34" s="190"/>
      <c r="AF34" s="190"/>
      <c r="AG34" s="190"/>
      <c r="AH34" s="191"/>
      <c r="AJ34" s="168" t="s">
        <v>155</v>
      </c>
      <c r="AK34" s="169"/>
      <c r="AL34" s="169"/>
      <c r="AM34" s="169"/>
      <c r="AN34" s="170"/>
      <c r="AP34" s="192" t="s">
        <v>156</v>
      </c>
      <c r="AQ34" s="193"/>
      <c r="AR34" s="194"/>
    </row>
    <row r="35" spans="2:44" ht="12.75" customHeight="1">
      <c r="B35" s="210"/>
      <c r="C35" s="208"/>
      <c r="D35" s="209"/>
      <c r="E35" s="216"/>
      <c r="F35" s="214"/>
      <c r="G35" s="215"/>
      <c r="H35" s="62">
        <v>3</v>
      </c>
      <c r="I35" s="22" t="s">
        <v>70</v>
      </c>
      <c r="J35" s="63">
        <v>100</v>
      </c>
      <c r="K35" s="63">
        <v>100</v>
      </c>
      <c r="L35" s="63">
        <v>100</v>
      </c>
      <c r="M35" s="26">
        <v>98</v>
      </c>
      <c r="N35" s="26">
        <v>89</v>
      </c>
      <c r="O35" s="26">
        <v>58</v>
      </c>
      <c r="P35" s="26">
        <v>30</v>
      </c>
      <c r="Q35" s="26">
        <v>23</v>
      </c>
      <c r="R35" s="26">
        <v>14</v>
      </c>
      <c r="S35" s="195">
        <v>9.1999999999999993</v>
      </c>
      <c r="T35" s="196"/>
      <c r="U35" s="197">
        <v>6</v>
      </c>
      <c r="V35" s="198"/>
      <c r="W35" s="199" t="s">
        <v>157</v>
      </c>
      <c r="X35" s="200"/>
      <c r="Y35" s="200"/>
      <c r="Z35" s="200"/>
      <c r="AA35" s="200"/>
      <c r="AB35" s="200"/>
      <c r="AC35" s="200"/>
      <c r="AD35" s="190"/>
      <c r="AE35" s="190"/>
      <c r="AF35" s="190"/>
      <c r="AG35" s="190"/>
      <c r="AH35" s="191"/>
      <c r="AJ35" s="168" t="s">
        <v>158</v>
      </c>
      <c r="AK35" s="169"/>
      <c r="AL35" s="169"/>
      <c r="AM35" s="169"/>
      <c r="AN35" s="170"/>
      <c r="AP35" s="192" t="s">
        <v>159</v>
      </c>
      <c r="AQ35" s="193"/>
      <c r="AR35" s="194"/>
    </row>
    <row r="36" spans="2:44" ht="13.5" customHeight="1" thickBot="1">
      <c r="B36" s="211"/>
      <c r="C36" s="212"/>
      <c r="D36" s="213"/>
      <c r="E36" s="217"/>
      <c r="F36" s="218"/>
      <c r="G36" s="219"/>
      <c r="H36" s="62">
        <v>4</v>
      </c>
      <c r="I36" s="22" t="s">
        <v>70</v>
      </c>
      <c r="J36" s="63">
        <v>100</v>
      </c>
      <c r="K36" s="63">
        <v>100</v>
      </c>
      <c r="L36" s="63">
        <v>100</v>
      </c>
      <c r="M36" s="26">
        <v>97</v>
      </c>
      <c r="N36" s="26">
        <v>84</v>
      </c>
      <c r="O36" s="26">
        <v>53</v>
      </c>
      <c r="P36" s="26">
        <v>26</v>
      </c>
      <c r="Q36" s="26">
        <v>20</v>
      </c>
      <c r="R36" s="26">
        <v>13</v>
      </c>
      <c r="S36" s="195">
        <v>8.3000000000000007</v>
      </c>
      <c r="T36" s="196"/>
      <c r="U36" s="197">
        <v>5.3</v>
      </c>
      <c r="V36" s="198"/>
      <c r="W36" s="199" t="s">
        <v>143</v>
      </c>
      <c r="X36" s="200"/>
      <c r="Y36" s="200"/>
      <c r="Z36" s="200"/>
      <c r="AA36" s="200"/>
      <c r="AB36" s="200"/>
      <c r="AC36" s="200"/>
      <c r="AD36" s="190" t="s">
        <v>151</v>
      </c>
      <c r="AE36" s="190"/>
      <c r="AF36" s="190"/>
      <c r="AG36" s="190"/>
      <c r="AH36" s="191"/>
      <c r="AJ36" s="168" t="s">
        <v>160</v>
      </c>
      <c r="AK36" s="169"/>
      <c r="AL36" s="169"/>
      <c r="AM36" s="169"/>
      <c r="AN36" s="170"/>
      <c r="AP36" s="64"/>
      <c r="AQ36" s="65"/>
      <c r="AR36" s="66"/>
    </row>
    <row r="37" spans="2:44" ht="13.5" customHeight="1" thickBot="1">
      <c r="B37" s="67" t="s">
        <v>161</v>
      </c>
      <c r="C37" s="68"/>
      <c r="D37" s="69"/>
      <c r="E37" s="201" t="s">
        <v>57</v>
      </c>
      <c r="F37" s="202"/>
      <c r="G37" s="203"/>
      <c r="H37" s="70">
        <v>5</v>
      </c>
      <c r="I37" s="22" t="s">
        <v>70</v>
      </c>
      <c r="J37" s="63">
        <v>100</v>
      </c>
      <c r="K37" s="63">
        <v>100</v>
      </c>
      <c r="L37" s="63">
        <v>100</v>
      </c>
      <c r="M37" s="26">
        <v>98</v>
      </c>
      <c r="N37" s="26">
        <v>89</v>
      </c>
      <c r="O37" s="26">
        <v>62</v>
      </c>
      <c r="P37" s="26">
        <v>32</v>
      </c>
      <c r="Q37" s="26">
        <v>24</v>
      </c>
      <c r="R37" s="26">
        <v>15</v>
      </c>
      <c r="S37" s="195">
        <v>9.1999999999999993</v>
      </c>
      <c r="T37" s="196"/>
      <c r="U37" s="197">
        <v>6</v>
      </c>
      <c r="V37" s="198"/>
      <c r="W37" s="204" t="s">
        <v>162</v>
      </c>
      <c r="X37" s="205"/>
      <c r="Y37" s="205"/>
      <c r="Z37" s="205"/>
      <c r="AA37" s="205"/>
      <c r="AB37" s="205"/>
      <c r="AC37" s="205"/>
      <c r="AD37" s="206" t="s">
        <v>163</v>
      </c>
      <c r="AE37" s="206"/>
      <c r="AF37" s="206"/>
      <c r="AG37" s="206"/>
      <c r="AH37" s="207"/>
      <c r="AJ37" s="168" t="s">
        <v>162</v>
      </c>
      <c r="AK37" s="169"/>
      <c r="AL37" s="169"/>
      <c r="AM37" s="169"/>
      <c r="AN37" s="170"/>
    </row>
    <row r="38" spans="2:44" ht="15.95" customHeight="1" thickTop="1" thickBot="1">
      <c r="B38" s="174" t="s">
        <v>164</v>
      </c>
      <c r="C38" s="175"/>
      <c r="D38" s="175"/>
      <c r="E38" s="178" t="s">
        <v>165</v>
      </c>
      <c r="F38" s="175"/>
      <c r="G38" s="179"/>
      <c r="H38" s="71"/>
      <c r="I38" s="72"/>
      <c r="J38" s="73"/>
      <c r="K38" s="73"/>
      <c r="L38" s="74"/>
      <c r="M38" s="74"/>
      <c r="N38" s="74"/>
      <c r="O38" s="74"/>
      <c r="P38" s="74"/>
      <c r="Q38" s="74"/>
      <c r="R38" s="75"/>
      <c r="S38" s="138"/>
      <c r="T38" s="182"/>
      <c r="U38" s="138"/>
      <c r="V38" s="139"/>
      <c r="W38" s="183" t="s">
        <v>166</v>
      </c>
      <c r="X38" s="184"/>
      <c r="Y38" s="184"/>
      <c r="Z38" s="184"/>
      <c r="AA38" s="184"/>
      <c r="AB38" s="167"/>
      <c r="AC38" s="167"/>
      <c r="AD38" s="167"/>
      <c r="AE38" s="167"/>
      <c r="AF38" s="167"/>
      <c r="AG38" s="76"/>
      <c r="AH38" s="77"/>
      <c r="AJ38" s="168" t="s">
        <v>167</v>
      </c>
      <c r="AK38" s="169"/>
      <c r="AL38" s="169"/>
      <c r="AM38" s="169"/>
      <c r="AN38" s="170"/>
    </row>
    <row r="39" spans="2:44" ht="15.95" customHeight="1" thickTop="1">
      <c r="B39" s="174"/>
      <c r="C39" s="175"/>
      <c r="D39" s="175"/>
      <c r="E39" s="178"/>
      <c r="F39" s="175"/>
      <c r="G39" s="179"/>
      <c r="H39" s="78" t="s">
        <v>168</v>
      </c>
      <c r="I39" s="79" t="s">
        <v>70</v>
      </c>
      <c r="J39" s="80">
        <v>100</v>
      </c>
      <c r="K39" s="80">
        <v>100</v>
      </c>
      <c r="L39" s="81">
        <v>100</v>
      </c>
      <c r="M39" s="81">
        <v>98</v>
      </c>
      <c r="N39" s="81">
        <v>86</v>
      </c>
      <c r="O39" s="81">
        <v>57</v>
      </c>
      <c r="P39" s="81">
        <v>29</v>
      </c>
      <c r="Q39" s="81">
        <v>21</v>
      </c>
      <c r="R39" s="81">
        <v>12</v>
      </c>
      <c r="S39" s="187">
        <v>8.3000000000000007</v>
      </c>
      <c r="T39" s="188"/>
      <c r="U39" s="187">
        <v>5.2</v>
      </c>
      <c r="V39" s="189"/>
      <c r="W39" s="185"/>
      <c r="X39" s="186"/>
      <c r="Y39" s="186"/>
      <c r="Z39" s="186"/>
      <c r="AA39" s="186"/>
      <c r="AB39" s="167"/>
      <c r="AC39" s="167"/>
      <c r="AD39" s="167"/>
      <c r="AE39" s="167"/>
      <c r="AF39" s="167"/>
      <c r="AG39" s="82"/>
      <c r="AH39" s="83"/>
      <c r="AJ39" s="168" t="s">
        <v>169</v>
      </c>
      <c r="AK39" s="169"/>
      <c r="AL39" s="169"/>
      <c r="AM39" s="169"/>
      <c r="AN39" s="170"/>
    </row>
    <row r="40" spans="2:44" ht="15.95" customHeight="1" thickBot="1">
      <c r="B40" s="176"/>
      <c r="C40" s="177"/>
      <c r="D40" s="177"/>
      <c r="E40" s="180"/>
      <c r="F40" s="177"/>
      <c r="G40" s="181"/>
      <c r="H40" s="84" t="s">
        <v>170</v>
      </c>
      <c r="I40" s="85" t="s">
        <v>70</v>
      </c>
      <c r="J40" s="81">
        <v>100</v>
      </c>
      <c r="K40" s="81">
        <v>100</v>
      </c>
      <c r="L40" s="81">
        <v>100</v>
      </c>
      <c r="M40" s="81">
        <v>98</v>
      </c>
      <c r="N40" s="81">
        <v>88</v>
      </c>
      <c r="O40" s="81">
        <v>59</v>
      </c>
      <c r="P40" s="81">
        <v>31</v>
      </c>
      <c r="Q40" s="81">
        <v>23</v>
      </c>
      <c r="R40" s="81">
        <v>14</v>
      </c>
      <c r="S40" s="171">
        <v>8.6999999999999993</v>
      </c>
      <c r="T40" s="172"/>
      <c r="U40" s="171">
        <v>5.6</v>
      </c>
      <c r="V40" s="173"/>
      <c r="W40" s="158" t="s">
        <v>171</v>
      </c>
      <c r="X40" s="159"/>
      <c r="Y40" s="159"/>
      <c r="Z40" s="159"/>
      <c r="AA40" s="159"/>
      <c r="AB40" s="160"/>
      <c r="AC40" s="160"/>
      <c r="AD40" s="160"/>
      <c r="AE40" s="160"/>
      <c r="AF40" s="160"/>
      <c r="AG40" s="86"/>
      <c r="AH40" s="61"/>
      <c r="AJ40" s="168" t="s">
        <v>172</v>
      </c>
      <c r="AK40" s="169"/>
      <c r="AL40" s="169"/>
      <c r="AM40" s="169"/>
      <c r="AN40" s="170"/>
    </row>
    <row r="41" spans="2:44" ht="15.95" customHeight="1" thickBot="1">
      <c r="B41" s="150" t="s">
        <v>126</v>
      </c>
      <c r="C41" s="151"/>
      <c r="D41" s="151"/>
      <c r="E41" s="151"/>
      <c r="F41" s="151"/>
      <c r="G41" s="151"/>
      <c r="H41" s="152"/>
      <c r="I41" s="87" t="s">
        <v>173</v>
      </c>
      <c r="J41" s="88">
        <f t="shared" ref="J41:R41" si="5">IF(J33="","",AVERAGE(J33:J37))</f>
        <v>100</v>
      </c>
      <c r="K41" s="88">
        <f t="shared" si="5"/>
        <v>100</v>
      </c>
      <c r="L41" s="88">
        <f t="shared" si="5"/>
        <v>100</v>
      </c>
      <c r="M41" s="88">
        <f t="shared" si="5"/>
        <v>98</v>
      </c>
      <c r="N41" s="88">
        <f t="shared" si="5"/>
        <v>88.4</v>
      </c>
      <c r="O41" s="88">
        <f t="shared" si="5"/>
        <v>59.4</v>
      </c>
      <c r="P41" s="88">
        <f t="shared" si="5"/>
        <v>30.4</v>
      </c>
      <c r="Q41" s="88">
        <f t="shared" si="5"/>
        <v>22.8</v>
      </c>
      <c r="R41" s="88">
        <f t="shared" si="5"/>
        <v>14</v>
      </c>
      <c r="S41" s="156">
        <f>IF(S33="","",AVERAGE(S33:T37))</f>
        <v>8.9199999999999982</v>
      </c>
      <c r="T41" s="157"/>
      <c r="U41" s="156">
        <f>IF(U33="","",AVERAGE(U33:V37))</f>
        <v>5.74</v>
      </c>
      <c r="V41" s="157"/>
      <c r="W41" s="158" t="s">
        <v>174</v>
      </c>
      <c r="X41" s="159"/>
      <c r="Y41" s="159"/>
      <c r="Z41" s="159"/>
      <c r="AA41" s="159"/>
      <c r="AB41" s="160"/>
      <c r="AC41" s="160"/>
      <c r="AD41" s="160"/>
      <c r="AE41" s="160"/>
      <c r="AF41" s="160"/>
      <c r="AG41" s="86"/>
      <c r="AH41" s="61"/>
      <c r="AJ41" s="161"/>
      <c r="AK41" s="162"/>
      <c r="AL41" s="162"/>
      <c r="AM41" s="162"/>
      <c r="AN41" s="163"/>
    </row>
    <row r="42" spans="2:44" ht="15.95" customHeight="1" thickBot="1">
      <c r="B42" s="153"/>
      <c r="C42" s="154"/>
      <c r="D42" s="154"/>
      <c r="E42" s="154"/>
      <c r="F42" s="154"/>
      <c r="G42" s="154"/>
      <c r="H42" s="155"/>
      <c r="I42" s="89" t="str">
        <f>IF(H39="","","QA")</f>
        <v>QA</v>
      </c>
      <c r="J42" s="90">
        <f t="shared" ref="J42:R42" si="6">IF(J39="","",AVERAGE(J39:J40))</f>
        <v>100</v>
      </c>
      <c r="K42" s="90">
        <f t="shared" si="6"/>
        <v>100</v>
      </c>
      <c r="L42" s="90">
        <f t="shared" si="6"/>
        <v>100</v>
      </c>
      <c r="M42" s="90">
        <f t="shared" si="6"/>
        <v>98</v>
      </c>
      <c r="N42" s="90">
        <f t="shared" si="6"/>
        <v>87</v>
      </c>
      <c r="O42" s="90">
        <f t="shared" si="6"/>
        <v>58</v>
      </c>
      <c r="P42" s="90">
        <f t="shared" si="6"/>
        <v>30</v>
      </c>
      <c r="Q42" s="90">
        <f t="shared" si="6"/>
        <v>22</v>
      </c>
      <c r="R42" s="90">
        <f t="shared" si="6"/>
        <v>13</v>
      </c>
      <c r="S42" s="164">
        <f>IF(S39="","",AVERAGE(S39:T40))</f>
        <v>8.5</v>
      </c>
      <c r="T42" s="165"/>
      <c r="U42" s="164">
        <f>IF(U39="","",AVERAGE(U39:V40))</f>
        <v>5.4</v>
      </c>
      <c r="V42" s="165"/>
      <c r="W42" s="158" t="s">
        <v>175</v>
      </c>
      <c r="X42" s="159"/>
      <c r="Y42" s="159"/>
      <c r="Z42" s="159"/>
      <c r="AA42" s="159"/>
      <c r="AB42" s="166"/>
      <c r="AC42" s="166"/>
      <c r="AD42" s="166"/>
      <c r="AE42" s="166"/>
      <c r="AF42" s="166"/>
      <c r="AG42" s="91"/>
      <c r="AH42" s="92"/>
    </row>
    <row r="43" spans="2:44" ht="13.5" customHeight="1" thickTop="1" thickBot="1">
      <c r="B43" s="134" t="s">
        <v>176</v>
      </c>
      <c r="C43" s="135"/>
      <c r="D43" s="135"/>
      <c r="E43" s="135"/>
      <c r="F43" s="135"/>
      <c r="G43" s="135"/>
      <c r="H43" s="135"/>
      <c r="I43" s="135"/>
      <c r="J43" s="74">
        <v>100</v>
      </c>
      <c r="K43" s="74">
        <v>100</v>
      </c>
      <c r="L43" s="74">
        <v>100</v>
      </c>
      <c r="M43" s="74">
        <v>98</v>
      </c>
      <c r="N43" s="74">
        <v>88</v>
      </c>
      <c r="O43" s="74">
        <v>60</v>
      </c>
      <c r="P43" s="74">
        <v>31</v>
      </c>
      <c r="Q43" s="74">
        <v>23</v>
      </c>
      <c r="R43" s="74">
        <v>14</v>
      </c>
      <c r="S43" s="136">
        <v>9.5</v>
      </c>
      <c r="T43" s="137"/>
      <c r="U43" s="138">
        <v>6.4</v>
      </c>
      <c r="V43" s="139"/>
      <c r="W43" s="140"/>
      <c r="X43" s="141"/>
      <c r="Y43" s="141"/>
      <c r="AA43" s="93"/>
      <c r="AB43" s="142" t="s">
        <v>177</v>
      </c>
      <c r="AC43" s="142"/>
      <c r="AD43" s="142"/>
      <c r="AE43" s="142"/>
      <c r="AF43" s="142"/>
      <c r="AG43" s="94"/>
      <c r="AH43" s="95"/>
      <c r="AL43" s="96"/>
      <c r="AM43" s="97"/>
    </row>
    <row r="44" spans="2:44" ht="13.5" customHeight="1" thickTop="1">
      <c r="B44" s="143" t="s">
        <v>178</v>
      </c>
      <c r="C44" s="144"/>
      <c r="D44" s="144"/>
      <c r="E44" s="144"/>
      <c r="F44" s="144"/>
      <c r="G44" s="144"/>
      <c r="H44" s="144"/>
      <c r="I44" s="144"/>
      <c r="J44" s="98"/>
      <c r="K44" s="98" t="s">
        <v>179</v>
      </c>
      <c r="L44" s="98" t="s">
        <v>179</v>
      </c>
      <c r="M44" s="98" t="s">
        <v>179</v>
      </c>
      <c r="N44" s="98" t="s">
        <v>179</v>
      </c>
      <c r="O44" s="98" t="s">
        <v>179</v>
      </c>
      <c r="P44" s="98" t="s">
        <v>180</v>
      </c>
      <c r="Q44" s="98" t="s">
        <v>181</v>
      </c>
      <c r="R44" s="98" t="s">
        <v>181</v>
      </c>
      <c r="S44" s="145" t="s">
        <v>182</v>
      </c>
      <c r="T44" s="146"/>
      <c r="U44" s="147" t="s">
        <v>182</v>
      </c>
      <c r="V44" s="148"/>
      <c r="Y44" s="149" t="s">
        <v>183</v>
      </c>
      <c r="Z44" s="149"/>
      <c r="AA44" s="149"/>
      <c r="AB44" s="125"/>
      <c r="AC44" s="125"/>
      <c r="AD44" s="99" t="s">
        <v>184</v>
      </c>
      <c r="AE44" s="125"/>
      <c r="AF44" s="126"/>
      <c r="AG44" s="100"/>
      <c r="AH44" s="101"/>
      <c r="AL44" s="96"/>
      <c r="AM44" s="102"/>
    </row>
    <row r="45" spans="2:44" ht="13.5" customHeight="1" thickBot="1">
      <c r="B45" s="127" t="s">
        <v>185</v>
      </c>
      <c r="C45" s="128"/>
      <c r="D45" s="128"/>
      <c r="E45" s="128"/>
      <c r="F45" s="128"/>
      <c r="G45" s="128"/>
      <c r="H45" s="128"/>
      <c r="I45" s="128"/>
      <c r="J45" s="103"/>
      <c r="K45" s="103">
        <v>10</v>
      </c>
      <c r="L45" s="103">
        <v>10</v>
      </c>
      <c r="M45" s="103">
        <v>10</v>
      </c>
      <c r="N45" s="103">
        <v>10</v>
      </c>
      <c r="O45" s="103">
        <v>10</v>
      </c>
      <c r="P45" s="103">
        <v>6</v>
      </c>
      <c r="Q45" s="103">
        <v>5</v>
      </c>
      <c r="R45" s="103">
        <v>4</v>
      </c>
      <c r="S45" s="129">
        <v>3</v>
      </c>
      <c r="T45" s="130"/>
      <c r="U45" s="104">
        <v>3</v>
      </c>
      <c r="V45" s="105"/>
      <c r="W45" s="106"/>
      <c r="X45" s="107"/>
      <c r="Y45" s="107"/>
      <c r="Z45" s="107"/>
      <c r="AA45" s="107"/>
      <c r="AB45" s="131" t="s">
        <v>186</v>
      </c>
      <c r="AC45" s="131"/>
      <c r="AD45" s="131"/>
      <c r="AE45" s="131"/>
      <c r="AF45" s="132"/>
      <c r="AG45" s="108"/>
      <c r="AH45" s="109"/>
    </row>
    <row r="46" spans="2:44" ht="13.5" customHeight="1">
      <c r="B46" s="110"/>
      <c r="C46" s="110"/>
      <c r="D46" s="110"/>
      <c r="E46" s="110"/>
      <c r="F46" s="110"/>
      <c r="G46" s="110"/>
      <c r="H46" s="110"/>
      <c r="I46" s="110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2"/>
      <c r="V46" s="113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</row>
    <row r="47" spans="2:44" ht="12.75" customHeight="1">
      <c r="B47" s="115" t="s">
        <v>191</v>
      </c>
      <c r="C47" s="115"/>
      <c r="D47" s="115"/>
      <c r="E47" s="115"/>
      <c r="F47" s="115"/>
      <c r="G47" s="115"/>
      <c r="H47" s="115"/>
      <c r="I47" s="115"/>
      <c r="W47" s="115"/>
      <c r="X47" s="115"/>
      <c r="Y47" s="115"/>
      <c r="Z47" s="115"/>
      <c r="AA47" s="115"/>
      <c r="AB47" s="115"/>
      <c r="AE47" s="116"/>
      <c r="AF47" s="133" t="s">
        <v>192</v>
      </c>
      <c r="AG47" s="133"/>
      <c r="AH47" s="133"/>
    </row>
    <row r="48" spans="2:44" ht="9" customHeight="1">
      <c r="B48" s="117"/>
      <c r="C48" s="117"/>
      <c r="D48" s="117"/>
      <c r="E48" s="117"/>
    </row>
    <row r="50" spans="2:28" ht="11.25" customHeight="1">
      <c r="B50" s="118"/>
      <c r="C50" s="118"/>
      <c r="D50" s="118"/>
      <c r="E50" s="118"/>
      <c r="F50" s="118"/>
      <c r="G50" s="118"/>
      <c r="H50" s="118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2:28" ht="11.25" customHeight="1">
      <c r="B51" s="118"/>
      <c r="C51" s="118"/>
      <c r="D51" s="118"/>
      <c r="E51" s="118"/>
      <c r="F51" s="118"/>
      <c r="G51" s="118"/>
      <c r="H51" s="118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</row>
    <row r="52" spans="2:28" ht="12" customHeight="1">
      <c r="B52" s="118"/>
      <c r="C52" s="118"/>
      <c r="D52" s="118"/>
      <c r="E52" s="118"/>
      <c r="F52" s="118"/>
      <c r="G52" s="118"/>
      <c r="H52" s="118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</row>
    <row r="53" spans="2:28" ht="9" customHeight="1">
      <c r="B53" s="120"/>
      <c r="C53" s="120"/>
      <c r="D53" s="120"/>
      <c r="E53" s="120"/>
      <c r="F53" s="120"/>
      <c r="G53" s="120"/>
      <c r="H53" s="120"/>
      <c r="I53" s="121"/>
      <c r="J53" s="121"/>
      <c r="K53" s="121"/>
      <c r="L53" s="121"/>
      <c r="M53" s="121"/>
      <c r="N53" s="121"/>
      <c r="O53" s="119"/>
      <c r="P53" s="119"/>
      <c r="Q53" s="119"/>
      <c r="R53" s="119"/>
      <c r="S53" s="119"/>
      <c r="T53" s="119"/>
      <c r="U53" s="119"/>
    </row>
    <row r="54" spans="2:28" ht="9" customHeight="1">
      <c r="B54" s="120"/>
      <c r="C54" s="120"/>
      <c r="D54" s="120"/>
      <c r="E54" s="120"/>
      <c r="F54" s="120"/>
      <c r="G54" s="120"/>
      <c r="H54" s="120"/>
      <c r="I54" s="121"/>
      <c r="J54" s="121"/>
      <c r="K54" s="121"/>
      <c r="L54" s="121"/>
      <c r="M54" s="121"/>
      <c r="N54" s="121"/>
      <c r="O54" s="119"/>
      <c r="P54" s="119"/>
      <c r="Q54" s="119"/>
      <c r="R54" s="119"/>
      <c r="S54" s="119"/>
      <c r="T54" s="119"/>
      <c r="U54" s="119"/>
    </row>
    <row r="55" spans="2:28" ht="9.75" customHeight="1">
      <c r="B55" s="120"/>
      <c r="C55" s="120"/>
      <c r="D55" s="120"/>
      <c r="E55" s="120"/>
      <c r="F55" s="120"/>
      <c r="G55" s="120"/>
      <c r="H55" s="120"/>
      <c r="I55" s="121"/>
      <c r="J55" s="121"/>
      <c r="K55" s="121"/>
      <c r="L55" s="121"/>
      <c r="M55" s="121"/>
      <c r="N55" s="121"/>
      <c r="O55" s="119"/>
      <c r="P55" s="119"/>
      <c r="Q55" s="119"/>
      <c r="R55" s="119"/>
      <c r="S55" s="119"/>
      <c r="T55" s="119"/>
      <c r="U55" s="119"/>
    </row>
    <row r="56" spans="2:28" ht="9" customHeight="1">
      <c r="B56" s="120"/>
      <c r="C56" s="120"/>
      <c r="D56" s="120"/>
      <c r="E56" s="120"/>
      <c r="F56" s="120"/>
      <c r="G56" s="120"/>
      <c r="H56" s="120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</row>
    <row r="57" spans="2:28" ht="9" customHeight="1">
      <c r="B57" s="120"/>
      <c r="C57" s="120"/>
      <c r="D57" s="120"/>
      <c r="E57" s="120"/>
      <c r="F57" s="120"/>
      <c r="G57" s="120"/>
      <c r="H57" s="120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</row>
    <row r="58" spans="2:28" ht="9.75" customHeight="1">
      <c r="B58" s="120"/>
      <c r="C58" s="120"/>
      <c r="D58" s="120"/>
      <c r="E58" s="120"/>
      <c r="F58" s="120"/>
      <c r="G58" s="120"/>
      <c r="H58" s="120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</row>
    <row r="59" spans="2:28" ht="9" customHeight="1">
      <c r="B59" s="120"/>
      <c r="C59" s="120"/>
      <c r="D59" s="120"/>
      <c r="E59" s="120"/>
      <c r="F59" s="120"/>
      <c r="G59" s="120"/>
      <c r="H59" s="120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</row>
    <row r="60" spans="2:28" ht="9" customHeight="1">
      <c r="B60" s="120"/>
      <c r="C60" s="120"/>
      <c r="D60" s="120"/>
      <c r="E60" s="120"/>
      <c r="F60" s="120"/>
      <c r="G60" s="120"/>
      <c r="H60" s="120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</row>
    <row r="61" spans="2:28" ht="9.75" customHeight="1">
      <c r="B61" s="120"/>
      <c r="C61" s="120"/>
      <c r="D61" s="120"/>
      <c r="E61" s="120"/>
      <c r="F61" s="120"/>
      <c r="G61" s="120"/>
      <c r="H61" s="120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</row>
    <row r="62" spans="2:28" ht="9" customHeight="1">
      <c r="B62" s="120"/>
      <c r="C62" s="120"/>
      <c r="D62" s="120"/>
      <c r="E62" s="120"/>
      <c r="F62" s="120"/>
      <c r="G62" s="120"/>
      <c r="H62" s="120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</row>
    <row r="63" spans="2:28" ht="9" customHeight="1">
      <c r="B63" s="120"/>
      <c r="C63" s="120"/>
      <c r="D63" s="120"/>
      <c r="E63" s="120"/>
      <c r="F63" s="120"/>
      <c r="G63" s="120"/>
      <c r="H63" s="120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</row>
    <row r="64" spans="2:28" ht="9.75" customHeight="1">
      <c r="B64" s="120"/>
      <c r="C64" s="120"/>
      <c r="D64" s="120"/>
      <c r="E64" s="120"/>
      <c r="F64" s="120"/>
      <c r="G64" s="120"/>
      <c r="H64" s="120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</row>
    <row r="65" spans="2:21" ht="9" customHeight="1">
      <c r="B65" s="120"/>
      <c r="C65" s="120"/>
      <c r="D65" s="120"/>
      <c r="E65" s="120"/>
      <c r="F65" s="120"/>
      <c r="G65" s="120"/>
      <c r="H65" s="120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</row>
    <row r="66" spans="2:21" ht="9" customHeight="1">
      <c r="B66" s="120"/>
      <c r="C66" s="120"/>
      <c r="D66" s="120"/>
      <c r="E66" s="120"/>
      <c r="F66" s="120"/>
      <c r="G66" s="120"/>
      <c r="H66" s="120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</row>
    <row r="67" spans="2:21" ht="9" customHeight="1">
      <c r="B67" s="120"/>
      <c r="C67" s="120"/>
      <c r="D67" s="120"/>
      <c r="E67" s="120"/>
      <c r="F67" s="120"/>
      <c r="G67" s="120"/>
      <c r="H67" s="120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2:21" ht="9" customHeight="1">
      <c r="B68" s="120"/>
      <c r="C68" s="120"/>
      <c r="D68" s="120"/>
      <c r="E68" s="120"/>
      <c r="F68" s="120"/>
      <c r="G68" s="120"/>
      <c r="H68" s="120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</row>
    <row r="69" spans="2:21" ht="9" customHeight="1">
      <c r="B69" s="120"/>
      <c r="C69" s="120"/>
      <c r="D69" s="120"/>
      <c r="E69" s="120"/>
      <c r="F69" s="120"/>
      <c r="G69" s="120"/>
      <c r="H69" s="120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</row>
    <row r="70" spans="2:21" ht="9" customHeight="1">
      <c r="B70" s="120"/>
      <c r="C70" s="120"/>
      <c r="D70" s="120"/>
      <c r="E70" s="120"/>
      <c r="F70" s="120"/>
      <c r="G70" s="120"/>
      <c r="H70" s="120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</row>
  </sheetData>
  <sheetProtection selectLockedCells="1"/>
  <dataConsolidate/>
  <mergeCells count="273">
    <mergeCell ref="F7:H7"/>
    <mergeCell ref="U8:X8"/>
    <mergeCell ref="B2:Y4"/>
    <mergeCell ref="Z2:AH4"/>
    <mergeCell ref="B5:E10"/>
    <mergeCell ref="F5:H5"/>
    <mergeCell ref="I5:L6"/>
    <mergeCell ref="M5:Q5"/>
    <mergeCell ref="R5:T5"/>
    <mergeCell ref="U5:X5"/>
    <mergeCell ref="Y5:Z6"/>
    <mergeCell ref="AA5:AA6"/>
    <mergeCell ref="AB5:AC5"/>
    <mergeCell ref="AD5:AD6"/>
    <mergeCell ref="AE5:AF5"/>
    <mergeCell ref="AG5:AG6"/>
    <mergeCell ref="AH5:AH6"/>
    <mergeCell ref="F6:H6"/>
    <mergeCell ref="M6:Q6"/>
    <mergeCell ref="R6:T6"/>
    <mergeCell ref="U6:X6"/>
    <mergeCell ref="AB6:AC6"/>
    <mergeCell ref="AG7:AG8"/>
    <mergeCell ref="AH7:AH8"/>
    <mergeCell ref="AE6:AF6"/>
    <mergeCell ref="X13:X14"/>
    <mergeCell ref="Y13:Y14"/>
    <mergeCell ref="Z13:Z14"/>
    <mergeCell ref="AB8:AC8"/>
    <mergeCell ref="AE8:AF8"/>
    <mergeCell ref="F9:F10"/>
    <mergeCell ref="G9:G10"/>
    <mergeCell ref="H9:H10"/>
    <mergeCell ref="I9:I10"/>
    <mergeCell ref="J9:J10"/>
    <mergeCell ref="AA7:AA8"/>
    <mergeCell ref="AB7:AC7"/>
    <mergeCell ref="AD7:AD8"/>
    <mergeCell ref="AE7:AF7"/>
    <mergeCell ref="I7:I8"/>
    <mergeCell ref="J7:J8"/>
    <mergeCell ref="K7:K8"/>
    <mergeCell ref="L7:L8"/>
    <mergeCell ref="M7:Q7"/>
    <mergeCell ref="R7:T7"/>
    <mergeCell ref="U7:X7"/>
    <mergeCell ref="Y7:Z8"/>
    <mergeCell ref="M8:Q8"/>
    <mergeCell ref="R8:T8"/>
    <mergeCell ref="AB9:AC10"/>
    <mergeCell ref="AD9:AD10"/>
    <mergeCell ref="AE9:AF10"/>
    <mergeCell ref="AG9:AG10"/>
    <mergeCell ref="AH9:AH10"/>
    <mergeCell ref="M10:Q10"/>
    <mergeCell ref="R10:X10"/>
    <mergeCell ref="K9:K10"/>
    <mergeCell ref="L9:L10"/>
    <mergeCell ref="M9:Q9"/>
    <mergeCell ref="R9:X9"/>
    <mergeCell ref="Y9:Z10"/>
    <mergeCell ref="AA9:AA10"/>
    <mergeCell ref="AA13:AA14"/>
    <mergeCell ref="AD13:AE13"/>
    <mergeCell ref="I13:J13"/>
    <mergeCell ref="L13:M13"/>
    <mergeCell ref="P13:P14"/>
    <mergeCell ref="Q13:S13"/>
    <mergeCell ref="T13:T14"/>
    <mergeCell ref="U13:U14"/>
    <mergeCell ref="B11:C13"/>
    <mergeCell ref="D11:H12"/>
    <mergeCell ref="I11:O12"/>
    <mergeCell ref="B14:C14"/>
    <mergeCell ref="I14:J14"/>
    <mergeCell ref="Q14:S14"/>
    <mergeCell ref="V14:W14"/>
    <mergeCell ref="V13:W13"/>
    <mergeCell ref="P11:T12"/>
    <mergeCell ref="U11:AH12"/>
    <mergeCell ref="D13:D14"/>
    <mergeCell ref="E13:E14"/>
    <mergeCell ref="F13:F14"/>
    <mergeCell ref="G13:G14"/>
    <mergeCell ref="H13:H14"/>
    <mergeCell ref="AF13:AG13"/>
    <mergeCell ref="AT16:AU16"/>
    <mergeCell ref="AV16:AW16"/>
    <mergeCell ref="I17:J17"/>
    <mergeCell ref="Q17:S17"/>
    <mergeCell ref="V17:W17"/>
    <mergeCell ref="AJ15:AM15"/>
    <mergeCell ref="B16:H16"/>
    <mergeCell ref="I16:J16"/>
    <mergeCell ref="Q16:S16"/>
    <mergeCell ref="V16:W16"/>
    <mergeCell ref="AJ16:AK16"/>
    <mergeCell ref="AL16:AM16"/>
    <mergeCell ref="B15:C15"/>
    <mergeCell ref="I15:J15"/>
    <mergeCell ref="Q15:S15"/>
    <mergeCell ref="V15:W15"/>
    <mergeCell ref="B18:C18"/>
    <mergeCell ref="D18:E18"/>
    <mergeCell ref="F18:G18"/>
    <mergeCell ref="I18:J18"/>
    <mergeCell ref="Q18:S18"/>
    <mergeCell ref="V18:W18"/>
    <mergeCell ref="AN16:AO16"/>
    <mergeCell ref="AP16:AQ16"/>
    <mergeCell ref="AR16:AS16"/>
    <mergeCell ref="B20:C20"/>
    <mergeCell ref="D20:E20"/>
    <mergeCell ref="F20:G20"/>
    <mergeCell ref="I20:J20"/>
    <mergeCell ref="Q20:S20"/>
    <mergeCell ref="V20:W20"/>
    <mergeCell ref="B19:C19"/>
    <mergeCell ref="D19:E19"/>
    <mergeCell ref="F19:G19"/>
    <mergeCell ref="I19:J19"/>
    <mergeCell ref="Q19:S19"/>
    <mergeCell ref="V19:W19"/>
    <mergeCell ref="K23:K25"/>
    <mergeCell ref="L23:L25"/>
    <mergeCell ref="B22:C22"/>
    <mergeCell ref="D22:E22"/>
    <mergeCell ref="F22:G22"/>
    <mergeCell ref="I22:J22"/>
    <mergeCell ref="Q22:S22"/>
    <mergeCell ref="V22:W22"/>
    <mergeCell ref="B21:C21"/>
    <mergeCell ref="D21:E21"/>
    <mergeCell ref="F21:G21"/>
    <mergeCell ref="I21:J21"/>
    <mergeCell ref="Q21:S21"/>
    <mergeCell ref="V21:W21"/>
    <mergeCell ref="AG23:AG25"/>
    <mergeCell ref="AH23:AH25"/>
    <mergeCell ref="B24:H25"/>
    <mergeCell ref="B26:D26"/>
    <mergeCell ref="E26:G26"/>
    <mergeCell ref="H26:H27"/>
    <mergeCell ref="I26:T26"/>
    <mergeCell ref="U26:AH26"/>
    <mergeCell ref="U23:AA25"/>
    <mergeCell ref="AB23:AB25"/>
    <mergeCell ref="AC23:AC25"/>
    <mergeCell ref="AD23:AD25"/>
    <mergeCell ref="AE23:AE25"/>
    <mergeCell ref="AF23:AF25"/>
    <mergeCell ref="M23:M25"/>
    <mergeCell ref="N23:N25"/>
    <mergeCell ref="O23:O25"/>
    <mergeCell ref="P23:P25"/>
    <mergeCell ref="Q23:S25"/>
    <mergeCell ref="T23:T25"/>
    <mergeCell ref="B23:C23"/>
    <mergeCell ref="D23:E23"/>
    <mergeCell ref="F23:G23"/>
    <mergeCell ref="I23:J25"/>
    <mergeCell ref="AJ26:AN27"/>
    <mergeCell ref="AP26:AR26"/>
    <mergeCell ref="B27:D30"/>
    <mergeCell ref="E27:G30"/>
    <mergeCell ref="I27:T27"/>
    <mergeCell ref="U27:AH27"/>
    <mergeCell ref="AP27:AR27"/>
    <mergeCell ref="H28:H32"/>
    <mergeCell ref="I28:I32"/>
    <mergeCell ref="J28:V28"/>
    <mergeCell ref="W28:AC28"/>
    <mergeCell ref="AE28:AF28"/>
    <mergeCell ref="AJ28:AN28"/>
    <mergeCell ref="AP28:AR28"/>
    <mergeCell ref="J29:V30"/>
    <mergeCell ref="W29:AC29"/>
    <mergeCell ref="AE29:AF29"/>
    <mergeCell ref="AJ29:AN29"/>
    <mergeCell ref="AP29:AR29"/>
    <mergeCell ref="W30:AC30"/>
    <mergeCell ref="AE30:AF30"/>
    <mergeCell ref="AJ30:AN30"/>
    <mergeCell ref="AP30:AR30"/>
    <mergeCell ref="B31:D31"/>
    <mergeCell ref="E31:G31"/>
    <mergeCell ref="J31:J32"/>
    <mergeCell ref="K31:K32"/>
    <mergeCell ref="L31:L32"/>
    <mergeCell ref="M31:M32"/>
    <mergeCell ref="N31:N32"/>
    <mergeCell ref="W31:AH31"/>
    <mergeCell ref="AJ31:AN31"/>
    <mergeCell ref="AP31:AR31"/>
    <mergeCell ref="B32:D36"/>
    <mergeCell ref="E32:G36"/>
    <mergeCell ref="W32:AH33"/>
    <mergeCell ref="AJ32:AN32"/>
    <mergeCell ref="AP32:AR32"/>
    <mergeCell ref="S33:T33"/>
    <mergeCell ref="U33:V33"/>
    <mergeCell ref="O31:O32"/>
    <mergeCell ref="P31:P32"/>
    <mergeCell ref="Q31:Q32"/>
    <mergeCell ref="R31:R32"/>
    <mergeCell ref="S31:T32"/>
    <mergeCell ref="U31:V32"/>
    <mergeCell ref="S35:T35"/>
    <mergeCell ref="U35:V35"/>
    <mergeCell ref="W35:AC35"/>
    <mergeCell ref="AD35:AH35"/>
    <mergeCell ref="AJ35:AN35"/>
    <mergeCell ref="AP35:AR35"/>
    <mergeCell ref="AJ33:AN33"/>
    <mergeCell ref="AP33:AR33"/>
    <mergeCell ref="S34:T34"/>
    <mergeCell ref="U34:V34"/>
    <mergeCell ref="W34:AC34"/>
    <mergeCell ref="AD34:AH34"/>
    <mergeCell ref="AJ34:AN34"/>
    <mergeCell ref="AP34:AR34"/>
    <mergeCell ref="S36:T36"/>
    <mergeCell ref="U36:V36"/>
    <mergeCell ref="W36:AC36"/>
    <mergeCell ref="AD36:AH36"/>
    <mergeCell ref="AJ36:AN36"/>
    <mergeCell ref="E37:G37"/>
    <mergeCell ref="S37:T37"/>
    <mergeCell ref="U37:V37"/>
    <mergeCell ref="W37:AC37"/>
    <mergeCell ref="AD37:AH37"/>
    <mergeCell ref="AB39:AF39"/>
    <mergeCell ref="AJ39:AN39"/>
    <mergeCell ref="S40:T40"/>
    <mergeCell ref="U40:V40"/>
    <mergeCell ref="W40:AA40"/>
    <mergeCell ref="AB40:AF40"/>
    <mergeCell ref="AJ40:AN40"/>
    <mergeCell ref="AJ37:AN37"/>
    <mergeCell ref="B38:D40"/>
    <mergeCell ref="E38:G40"/>
    <mergeCell ref="S38:T38"/>
    <mergeCell ref="U38:V38"/>
    <mergeCell ref="W38:AA39"/>
    <mergeCell ref="AB38:AF38"/>
    <mergeCell ref="AJ38:AN38"/>
    <mergeCell ref="S39:T39"/>
    <mergeCell ref="U39:V39"/>
    <mergeCell ref="B41:H42"/>
    <mergeCell ref="S41:T41"/>
    <mergeCell ref="U41:V41"/>
    <mergeCell ref="W41:AA41"/>
    <mergeCell ref="AB41:AF41"/>
    <mergeCell ref="AJ41:AN41"/>
    <mergeCell ref="S42:T42"/>
    <mergeCell ref="U42:V42"/>
    <mergeCell ref="W42:AA42"/>
    <mergeCell ref="AB42:AF42"/>
    <mergeCell ref="AE44:AF44"/>
    <mergeCell ref="B45:I45"/>
    <mergeCell ref="S45:T45"/>
    <mergeCell ref="AB45:AF45"/>
    <mergeCell ref="AF47:AH47"/>
    <mergeCell ref="B43:I43"/>
    <mergeCell ref="S43:T43"/>
    <mergeCell ref="U43:V43"/>
    <mergeCell ref="W43:Y43"/>
    <mergeCell ref="AB43:AF43"/>
    <mergeCell ref="B44:I44"/>
    <mergeCell ref="S44:T44"/>
    <mergeCell ref="U44:V44"/>
    <mergeCell ref="Y44:AA44"/>
    <mergeCell ref="AB44:AC44"/>
  </mergeCells>
  <dataValidations count="14">
    <dataValidation type="list" allowBlank="1" showInputMessage="1" sqref="W32:AH37">
      <formula1>$AJ$28:$AJ$41</formula1>
    </dataValidation>
    <dataValidation type="list" allowBlank="1" showInputMessage="1" showErrorMessage="1" sqref="D13:H13">
      <formula1>$AP$27:$AP$36</formula1>
    </dataValidation>
    <dataValidation type="list" allowBlank="1" showInputMessage="1" showErrorMessage="1" sqref="AE30:AH30 AG38:AH38">
      <formula1>$AN$17:$AN$19</formula1>
    </dataValidation>
    <dataValidation type="list" allowBlank="1" showInputMessage="1" showErrorMessage="1" sqref="P15:P22 I33:I40">
      <formula1>$AJ$17:$AJ$21</formula1>
    </dataValidation>
    <dataValidation type="list" allowBlank="1" showInputMessage="1" showErrorMessage="1" sqref="T15:T22">
      <formula1>$AL$17:$AL$23</formula1>
    </dataValidation>
    <dataValidation type="whole" allowBlank="1" showInputMessage="1" showErrorMessage="1" sqref="AV23 AJ23 AL23 AN23 AP23 AR23 AT23">
      <formula1>111</formula1>
      <formula2>222</formula2>
    </dataValidation>
    <dataValidation type="whole" allowBlank="1" showInputMessage="1" sqref="AV16:AV22 AJ15:AJ22 AL16:AL22 AN16:AN22 AP16:AP22 AR16:AR22 AT16:AT22 AL43:AL44">
      <formula1>111</formula1>
      <formula2>222</formula2>
    </dataValidation>
    <dataValidation type="decimal" allowBlank="1" showInputMessage="1" showErrorMessage="1" sqref="AO24:AO65537 AL42:AM42 AN42:AN65537 B17:H17 M5:X5 B41:D46 M9:R9 B71:U65537 F7:H8 W45:AB46 Y9 AB5:AC10 AE9:AF10 AS24:AW65537 J44:J52 I48:I52 U11 F48:H49 AI1:AI1048576 B49:E49 Y5:Z8 C24:D37 AJ24:AN27 F5:H5 B24:B38 I5:L8 M7:X7 H24:H25 J41:V41 H41:H46 B16 W38 O23:S25 O52:U55 AP37:AR65537 N14:O14 I28:I32 K44:V44 I42:V42 I43:I46 AP24:AR25 E24:G46 D11 B11 U31 P11 AN2:AW15 I11 J31:S31 J29 AX1:IZ1048576 I14:K14 N51:N52 K45:M52 AH13:AH14 AD13 AC14 AB13:AB14 N45:V50 AC48:AH65537 W48:AB50 V52:AB65537 O51:AB51 X13:AA13 T13:V14 AJ50:AJ65537 AK58:AM65537 P13:Q14 W28:W29 W31 AA43:AB43 AG43:AH46 AL9:AL14 W40:W43 AC46:AF46 AJ2:AK14 AM2:AM14 AL2:AL7 AB44 AE44 AB23:AH25 I23:M25 B5:E10">
      <formula1>111</formula1>
      <formula2>222</formula2>
    </dataValidation>
    <dataValidation type="decimal" allowBlank="1" showInputMessage="1" sqref="AC13 Z2 AA5:AA10 U23 H28:H32 I59:U70 M14 F6:H6 F9:L10 U8:X8 M10:R10 J43:V43 AD44 M8:R8 W30 O56 J28:V28 B53:H70 I53:N58 AJ28:AN41 B2:Y4 I13:J13 Y44:AA44 N13:O13 L13:L14 AE5:AF8 AD5:AD10 AF13 AD14:AG14 AL8 AE28:AH29 AG5:AG10 AB38:AB42 AG39:AH42 M6:X6">
      <formula1>111</formula1>
      <formula2>222</formula2>
    </dataValidation>
    <dataValidation allowBlank="1" showInputMessage="1" sqref="B15:H15 J33:V40 B18:E23 Y15:Y22 Q15:Q22 H33:H40 AH15:AH22 I26 AB15:AE22 U15:V22 I15:K22 M15:M22 O15:O22"/>
    <dataValidation type="list" allowBlank="1" showInputMessage="1" showErrorMessage="1" sqref="H18:H23">
      <formula1>$AR$17:$AR$22</formula1>
    </dataValidation>
    <dataValidation type="list" allowBlank="1" showInputMessage="1" showErrorMessage="1" sqref="F18:G23 Z15:Z22">
      <formula1>$AP$17:$AP$21</formula1>
    </dataValidation>
    <dataValidation type="list" allowBlank="1" showInputMessage="1" showErrorMessage="1" sqref="X15:X22">
      <formula1>$AT$17:$AT$19</formula1>
    </dataValidation>
    <dataValidation type="list" allowBlank="1" showInputMessage="1" showErrorMessage="1" sqref="AA15:AA22">
      <formula1>$AV$17:$AV$20</formula1>
    </dataValidation>
  </dataValidations>
  <printOptions horizontalCentered="1" verticalCentered="1"/>
  <pageMargins left="0.25" right="0.25" top="0" bottom="0" header="0.5" footer="0.5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LOT REPORT (Gmm&amp;AV&amp;VMA)</vt:lpstr>
      <vt:lpstr>'LOT REPORT (Gmm&amp;AV&amp;VMA)'!CompactionLot1</vt:lpstr>
      <vt:lpstr>'LOT REPORT (Gmm&amp;AV&amp;VMA)'!DateLaidLot1</vt:lpstr>
      <vt:lpstr>'LOT REPORT (Gmm&amp;AV&amp;VMA)'!DesignLiftThicknessLot1</vt:lpstr>
      <vt:lpstr>'LOT REPORT (Gmm&amp;AV&amp;VMA)'!Print_Area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larry.dombrosky</dc:creator>
  <cp:lastModifiedBy>wayne.mah</cp:lastModifiedBy>
  <cp:lastPrinted>2019-11-01T20:05:27Z</cp:lastPrinted>
  <dcterms:created xsi:type="dcterms:W3CDTF">2019-10-30T20:49:45Z</dcterms:created>
  <dcterms:modified xsi:type="dcterms:W3CDTF">2019-12-02T20:39:57Z</dcterms:modified>
</cp:coreProperties>
</file>