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05" windowWidth="15360" windowHeight="10020" tabRatio="656" firstSheet="5" activeTab="9"/>
  </bookViews>
  <sheets>
    <sheet name="1_Stmt Req" sheetId="1" r:id="rId1"/>
    <sheet name="1a_Reason for Amendment" sheetId="2" r:id="rId2"/>
    <sheet name="2_Royalty Payable" sheetId="3" r:id="rId3"/>
    <sheet name="3_Royalty Calculations" sheetId="4" r:id="rId4"/>
    <sheet name="4_Total Costs" sheetId="5" r:id="rId5"/>
    <sheet name="4a_Cost Details" sheetId="6" r:id="rId6"/>
    <sheet name="5_Other Net Proceeds" sheetId="7" r:id="rId7"/>
    <sheet name="6_Return Allowance" sheetId="8" r:id="rId8"/>
    <sheet name="7_Revenue - Summary" sheetId="9" r:id="rId9"/>
    <sheet name="7a_Revenue Detail" sheetId="10" r:id="rId10"/>
    <sheet name="8_Carry Forward Amt" sheetId="11" r:id="rId11"/>
    <sheet name="ADMIN" sheetId="12" r:id="rId12"/>
  </sheets>
  <definedNames>
    <definedName name="_xlfn.IFERROR" hidden="1">#NAME?</definedName>
    <definedName name="Audit_Report" localSheetId="1">'1a_Reason for Amendment'!$A$13:$N$23</definedName>
    <definedName name="Audit_Report">'1_Stmt Req'!$A$14:$N$42</definedName>
    <definedName name="Carry_Forward_Amt">'8_Carry Forward Amt'!$A$13:$I$23</definedName>
    <definedName name="Cost_Breakdown">#REF!</definedName>
    <definedName name="Cost_Details">'4a_Cost Details'!$A$12:$K$31</definedName>
    <definedName name="DateEnd">'2_Royalty Payable'!#REF!</definedName>
    <definedName name="DateStart">'2_Royalty Payable'!#REF!</definedName>
    <definedName name="Operator_ID">'2_Royalty Payable'!#REF!</definedName>
    <definedName name="Operator_Name">'2_Royalty Payable'!#REF!</definedName>
    <definedName name="Other_Net_Proceeds">'5_Other Net Proceeds'!$A$13:$H$42</definedName>
    <definedName name="_xlnm.Print_Area" localSheetId="5">'4a_Cost Details'!$A:$L</definedName>
    <definedName name="_xlnm.Print_Area" localSheetId="6">'5_Other Net Proceeds'!$A:$K</definedName>
    <definedName name="project_no">'2_Royalty Payable'!#REF!</definedName>
    <definedName name="Return_Allowance">'6_Return Allowance'!$A$13:$I$21</definedName>
    <definedName name="Revenue_Bitumen">#REF!</definedName>
    <definedName name="Revenue_Blend">#REF!</definedName>
    <definedName name="Revenue_Other">#REF!</definedName>
    <definedName name="Revenue_SCO">#REF!</definedName>
    <definedName name="Revenue_Summary" localSheetId="9">'7a_Revenue Detail'!$A$1:$F$27</definedName>
    <definedName name="Revenue_Summary">'7_Revenue - Summary'!$A$13:$F$32</definedName>
    <definedName name="Royalty_Calculations">'3_Royalty Calculations'!$A$13:$I$49</definedName>
    <definedName name="Royalty_Payable">'2_Royalty Payable'!$A$13:$I$37</definedName>
    <definedName name="Total_Costs">'4_Total Costs'!$A$13:$I$34</definedName>
  </definedNames>
  <calcPr fullCalcOnLoad="1"/>
</workbook>
</file>

<file path=xl/sharedStrings.xml><?xml version="1.0" encoding="utf-8"?>
<sst xmlns="http://schemas.openxmlformats.org/spreadsheetml/2006/main" count="417" uniqueCount="251">
  <si>
    <t>Royalty Payable</t>
  </si>
  <si>
    <t>Greater of</t>
  </si>
  <si>
    <t>or</t>
  </si>
  <si>
    <t>Royalty Payable (Refund)</t>
  </si>
  <si>
    <t>Project Revenue</t>
  </si>
  <si>
    <t>Add:   Allowable portion of Other Net Proceeds</t>
  </si>
  <si>
    <t>Excess of Gross Revenue Royalty over Net Revenue Royalty</t>
  </si>
  <si>
    <t>Allowed Costs</t>
  </si>
  <si>
    <t>Operating</t>
  </si>
  <si>
    <t>Capital</t>
  </si>
  <si>
    <t>Diluent</t>
  </si>
  <si>
    <t>Total</t>
  </si>
  <si>
    <t>Other Net Proceeds</t>
  </si>
  <si>
    <t>Disposition of assets and non-oil sands' products</t>
  </si>
  <si>
    <t>Sale / Lease of Technology</t>
  </si>
  <si>
    <t>Insurance and Legal Settlements</t>
  </si>
  <si>
    <t>Custom Processing and Transportation Fees</t>
  </si>
  <si>
    <t>Processing of Project Owners' non-project substances</t>
  </si>
  <si>
    <t>Allowable Portion of Other Net Proceeds</t>
  </si>
  <si>
    <t xml:space="preserve">Lesser of:  </t>
  </si>
  <si>
    <t xml:space="preserve">                  Total Allowed Costs</t>
  </si>
  <si>
    <t>Excess of Other Net Proceeds over Total Allowed Costs</t>
  </si>
  <si>
    <t>Net Losses</t>
  </si>
  <si>
    <t>January</t>
  </si>
  <si>
    <t>February</t>
  </si>
  <si>
    <t>March</t>
  </si>
  <si>
    <t>April</t>
  </si>
  <si>
    <t>May</t>
  </si>
  <si>
    <t>June</t>
  </si>
  <si>
    <t>July</t>
  </si>
  <si>
    <t>August</t>
  </si>
  <si>
    <t>September</t>
  </si>
  <si>
    <t>October</t>
  </si>
  <si>
    <t>November</t>
  </si>
  <si>
    <t>December</t>
  </si>
  <si>
    <t>Period Total</t>
  </si>
  <si>
    <t>Net Loss During Period</t>
  </si>
  <si>
    <t>(to be carried forward to next period's Allowed Costs)</t>
  </si>
  <si>
    <t>Return Allowance for Current Period's Net Loss</t>
  </si>
  <si>
    <t>(to be carried forward to next period's Other Net Proceeds)</t>
  </si>
  <si>
    <t>Carry Forward Amounts to Next Period</t>
  </si>
  <si>
    <t xml:space="preserve">Project Revenue
($) </t>
  </si>
  <si>
    <t xml:space="preserve"> Gross Revenue
($)</t>
  </si>
  <si>
    <t>Month</t>
  </si>
  <si>
    <t>Return Allowance on Previous Period's Net Loss</t>
  </si>
  <si>
    <t>Less:
Cost of Diluent
($)</t>
  </si>
  <si>
    <t>Less:  Cost of Diluent Used</t>
  </si>
  <si>
    <t xml:space="preserve">OSR Project Number:  </t>
  </si>
  <si>
    <t xml:space="preserve">Project Name:  </t>
  </si>
  <si>
    <t xml:space="preserve">Operator Name:  </t>
  </si>
  <si>
    <t xml:space="preserve">Operator ID:   </t>
  </si>
  <si>
    <t xml:space="preserve">For the Period:  </t>
  </si>
  <si>
    <t xml:space="preserve">to: </t>
  </si>
  <si>
    <t>Return Allowance</t>
  </si>
  <si>
    <r>
      <t xml:space="preserve">Return </t>
    </r>
    <r>
      <rPr>
        <b/>
        <u val="single"/>
        <sz val="12"/>
        <rFont val="Arial"/>
        <family val="2"/>
      </rPr>
      <t xml:space="preserve">
Allowance Earned</t>
    </r>
  </si>
  <si>
    <t xml:space="preserve">Oil Sands - Post Payout Project - End of Period Statement </t>
  </si>
  <si>
    <t>Royalty Payable  PST-2</t>
  </si>
  <si>
    <t>Gross Revenue Royalty</t>
  </si>
  <si>
    <t>Net Revenue Royalty</t>
  </si>
  <si>
    <t>Royalty Calculation  PST-3</t>
  </si>
  <si>
    <t>and Other Oil Sands Products</t>
  </si>
  <si>
    <t>Project Revenue from Blend, Bitumen</t>
  </si>
  <si>
    <t>(all net of handling charges)</t>
  </si>
  <si>
    <t>Allowed Costs Summary  PST-4</t>
  </si>
  <si>
    <t>Cumulative Balance Carried Forward Upon Payout</t>
  </si>
  <si>
    <t>Other Net Proceeds  PST-5</t>
  </si>
  <si>
    <t>Allowable Revenue from Other Net Proceeds</t>
  </si>
  <si>
    <t>Return Allowance  PST-6</t>
  </si>
  <si>
    <t>[to PST-6]</t>
  </si>
  <si>
    <t xml:space="preserve">                  Total Other Net Proceeds</t>
  </si>
  <si>
    <t>[from PST-7]</t>
  </si>
  <si>
    <t>[from PST-6]</t>
  </si>
  <si>
    <t>[from PST-3]</t>
  </si>
  <si>
    <t>[to PST-2]</t>
  </si>
  <si>
    <t>[from PST-5]</t>
  </si>
  <si>
    <t>[from PST-4]</t>
  </si>
  <si>
    <t>[to PST-4]</t>
  </si>
  <si>
    <t>[from PST-4a]</t>
  </si>
  <si>
    <t>Cum Bal Carried Forward Upon Payout</t>
  </si>
  <si>
    <t>Net Loss Carried Forward from Prev Period</t>
  </si>
  <si>
    <t>Excess Gross over Net Rev Roy Carried Forward from Prev Period</t>
  </si>
  <si>
    <t>Return Allowance on Prev Period`s Net Loss</t>
  </si>
  <si>
    <t xml:space="preserve">  [to PST-4, 4a] (An allowed cost for the current Period)</t>
  </si>
  <si>
    <t>[from PST-7a]</t>
  </si>
  <si>
    <t>Carry Forward Amounts  PST-8</t>
  </si>
  <si>
    <t xml:space="preserve">  [to PST-8] (An allowed cost for the next Period)</t>
  </si>
  <si>
    <t xml:space="preserve">  [from previous Period's PST-8]</t>
  </si>
  <si>
    <t xml:space="preserve">  [from PST-4]</t>
  </si>
  <si>
    <t xml:space="preserve">  [to PST-3]</t>
  </si>
  <si>
    <t>1.  End of Period Statement must be submitted to Alberta Energy Oil Sands Operations within 3 months after the end of each Period.</t>
  </si>
  <si>
    <t>Net Loss Carried Forward from Previous Period</t>
  </si>
  <si>
    <t>Excess of Gross Revenue Royalty Over Net Revenue Royalty Carried Forward from Previous Period</t>
  </si>
  <si>
    <t>Excess of Prev Period's ONP over Total Allowed Cost</t>
  </si>
  <si>
    <t>Pursuant to Section 39 of the Oil Sands Royalty Regulation, 2009:</t>
  </si>
  <si>
    <t xml:space="preserve">     per day, the End of Period Statement must be accompanied by an independent auditor's opinion.</t>
  </si>
  <si>
    <t>Audit Opinion Requirement Check:</t>
  </si>
  <si>
    <t>This schedule is required only if you are amending the report.</t>
  </si>
  <si>
    <t>State the reason(s) for the amendment:</t>
  </si>
  <si>
    <t>Allowed Cost Details  PST-4a</t>
  </si>
  <si>
    <t>Reason for Amendment  PST-1a</t>
  </si>
  <si>
    <t>Pursuant to Section 18(1) of the Oil Sands Royalty Regulation, 2009:</t>
  </si>
  <si>
    <t xml:space="preserve">1.  Costs reported as incurred for the month must be paid within 90 days after the cost becomes payable. </t>
  </si>
  <si>
    <t>Revenue Summary PST-7</t>
  </si>
  <si>
    <t>[to PST-3]</t>
  </si>
  <si>
    <t>[to PST-3, 4, 4a]</t>
  </si>
  <si>
    <t>[from PST-4a, to PST-6]</t>
  </si>
  <si>
    <t>[to PST-3, 5]</t>
  </si>
  <si>
    <t>Costs reported for the month comply with Section 18(1) of Oil Sands Royalty Regulation 2009.  Costs are paid within 90 days of the cost becoming payable.</t>
  </si>
  <si>
    <t>Company Title:</t>
  </si>
  <si>
    <t>Project Expansion PNCB</t>
  </si>
  <si>
    <t>JAN</t>
  </si>
  <si>
    <t>FEB</t>
  </si>
  <si>
    <t>MAR</t>
  </si>
  <si>
    <t>APR</t>
  </si>
  <si>
    <t>MAY</t>
  </si>
  <si>
    <t>JUN</t>
  </si>
  <si>
    <t>JUL</t>
  </si>
  <si>
    <t>AUG</t>
  </si>
  <si>
    <t>SEP</t>
  </si>
  <si>
    <t>OCT</t>
  </si>
  <si>
    <t>NOV</t>
  </si>
  <si>
    <t>DEC</t>
  </si>
  <si>
    <t>TOTAL</t>
  </si>
  <si>
    <t>PRODUCTION, SALES &amp; HANDLING CHARGES*</t>
  </si>
  <si>
    <t xml:space="preserve">Other Oil Sands Products AL Sales Volume (unit) </t>
  </si>
  <si>
    <t>Crude Bitumen AL Sales Value ($)</t>
  </si>
  <si>
    <t>Other Oil Sands Products AL Sales Value ($)</t>
  </si>
  <si>
    <t>NON ARM'S LENGTH INFORMATION</t>
  </si>
  <si>
    <t xml:space="preserve">Other Oil Sands Products NAL Sales Volume (unit) </t>
  </si>
  <si>
    <t>Crude Bitumen NAL Sales Value ($)</t>
  </si>
  <si>
    <t>Other Oil Sands Products NAL Sales Value ($)</t>
  </si>
  <si>
    <t>Diluent Value in NAL Sales ($)</t>
  </si>
  <si>
    <t>UNIT PRICE</t>
  </si>
  <si>
    <r>
      <t>Crude Bitumen Unit Price ($/m</t>
    </r>
    <r>
      <rPr>
        <vertAlign val="superscript"/>
        <sz val="10"/>
        <color indexed="8"/>
        <rFont val="Arial"/>
        <family val="2"/>
      </rPr>
      <t>3</t>
    </r>
    <r>
      <rPr>
        <sz val="10"/>
        <color indexed="8"/>
        <rFont val="Arial"/>
        <family val="2"/>
      </rPr>
      <t>) - AL Sales &gt; or = Threshold%</t>
    </r>
  </si>
  <si>
    <r>
      <t>Crude Bitumen Unit Price ($/m</t>
    </r>
    <r>
      <rPr>
        <vertAlign val="superscript"/>
        <sz val="10"/>
        <color indexed="8"/>
        <rFont val="Arial"/>
        <family val="2"/>
      </rPr>
      <t>3</t>
    </r>
    <r>
      <rPr>
        <sz val="10"/>
        <color indexed="8"/>
        <rFont val="Arial"/>
        <family val="2"/>
      </rPr>
      <t>) - No AL Sales</t>
    </r>
  </si>
  <si>
    <t>PROJECT REVENUE (use to calculate Net Revenue)</t>
  </si>
  <si>
    <t>DILUENT</t>
  </si>
  <si>
    <t>Diluent Value in AL Sales ($)</t>
  </si>
  <si>
    <t>Diluent Value in Volume at RCP ($)</t>
  </si>
  <si>
    <t>GROSS REVENUE (do not use to calculate Net Revenue)</t>
  </si>
  <si>
    <t>Capital with Project Expansion PNCB</t>
  </si>
  <si>
    <t xml:space="preserve">Capital </t>
  </si>
  <si>
    <t xml:space="preserve">2.  If the aggregated quantity of bitumen measured at the royalty calculation point during the Period is greater than an average of 1,590 m3  </t>
  </si>
  <si>
    <t>3.  End of Period Statement must be signed by the Operator or Operator's representative and must be accompanied by a statement</t>
  </si>
  <si>
    <t xml:space="preserve">     This can be provided on a separate document.  The document must indicate the Project(s) and Royalty Payable (s)  that are signed by </t>
  </si>
  <si>
    <t xml:space="preserve">     the operator (operator's representative) and approved by the operator's chief financial officer or department approved senior officer.</t>
  </si>
  <si>
    <t xml:space="preserve">     indicating approval of the report by the chief financial officer, or by a senior officer of the operator approved in advance by Alberta Energy.</t>
  </si>
  <si>
    <t>Royalty Previously Calculated for the Period</t>
  </si>
  <si>
    <t>Contact Name:</t>
  </si>
  <si>
    <t>Phone Number:</t>
  </si>
  <si>
    <t>Date Prepared:</t>
  </si>
  <si>
    <t>Crude Bitumen Handling Charges for AL Sales ($)</t>
  </si>
  <si>
    <t>Other Oil Sands Products Handling Charges for AL Sales ($)</t>
  </si>
  <si>
    <t>Crude Bitumen Handling Charges for NAL Sales ($)</t>
  </si>
  <si>
    <t>Other Oil Sands Products Handling Charges for NAL Sales ($)</t>
  </si>
  <si>
    <t>Enter Text</t>
  </si>
  <si>
    <t>Approx.aggregated quantity of bitumen volumes measured at RCP during Period (m3)</t>
  </si>
  <si>
    <t>Approx. daily average bitumen volumes measured at RCP during Period (m3/day)</t>
  </si>
  <si>
    <t>Less: Total Allowed Costs</t>
  </si>
  <si>
    <t>Statement Requirement PST-1</t>
  </si>
  <si>
    <t>For OSR Projects</t>
  </si>
  <si>
    <t>Form Id:</t>
  </si>
  <si>
    <t>Template for Period 2009 to Current</t>
  </si>
  <si>
    <t xml:space="preserve">Oil Sands - Post Payout Project - End of Period Statement                                                                                      </t>
  </si>
  <si>
    <t>Revenue Detail  PST-7a</t>
  </si>
  <si>
    <t>Blended Bitumen  Handling Charges for NAL Sales ($)</t>
  </si>
  <si>
    <t>Version#:</t>
  </si>
  <si>
    <t>Version #:</t>
  </si>
  <si>
    <t>OS_EOP_PST_2009</t>
  </si>
  <si>
    <t>Other Oil Sands Product FMV ($/unit)</t>
  </si>
  <si>
    <r>
      <t>Bitumen Adj BVM Price ($/m</t>
    </r>
    <r>
      <rPr>
        <b/>
        <vertAlign val="superscript"/>
        <sz val="10"/>
        <rFont val="Arial"/>
        <family val="2"/>
      </rPr>
      <t>3</t>
    </r>
    <r>
      <rPr>
        <b/>
        <sz val="10"/>
        <rFont val="Arial"/>
        <family val="2"/>
      </rPr>
      <t>)</t>
    </r>
  </si>
  <si>
    <t>Other</t>
  </si>
  <si>
    <t>Specify</t>
  </si>
  <si>
    <r>
      <t>Total Crude Bitumen Production (m</t>
    </r>
    <r>
      <rPr>
        <vertAlign val="superscript"/>
        <sz val="10"/>
        <rFont val="Arial"/>
        <family val="2"/>
      </rPr>
      <t>3</t>
    </r>
    <r>
      <rPr>
        <sz val="10"/>
        <rFont val="Arial"/>
        <family val="2"/>
      </rPr>
      <t>)</t>
    </r>
  </si>
  <si>
    <r>
      <t>Crude Bitumen Volume at RCP (m</t>
    </r>
    <r>
      <rPr>
        <vertAlign val="superscript"/>
        <sz val="10"/>
        <rFont val="Arial"/>
        <family val="2"/>
      </rPr>
      <t>3</t>
    </r>
    <r>
      <rPr>
        <sz val="10"/>
        <rFont val="Arial"/>
        <family val="2"/>
      </rPr>
      <t>)</t>
    </r>
  </si>
  <si>
    <r>
      <t>Blended Bitumen Volume at RCP (m</t>
    </r>
    <r>
      <rPr>
        <vertAlign val="superscript"/>
        <sz val="10"/>
        <rFont val="Arial"/>
        <family val="2"/>
      </rPr>
      <t>3</t>
    </r>
    <r>
      <rPr>
        <sz val="10"/>
        <rFont val="Arial"/>
        <family val="2"/>
      </rPr>
      <t>)</t>
    </r>
  </si>
  <si>
    <r>
      <t>Crude Bitumen AL Sales Volume (m</t>
    </r>
    <r>
      <rPr>
        <vertAlign val="superscript"/>
        <sz val="10"/>
        <rFont val="Arial"/>
        <family val="2"/>
      </rPr>
      <t>3</t>
    </r>
    <r>
      <rPr>
        <sz val="10"/>
        <rFont val="Arial"/>
        <family val="2"/>
      </rPr>
      <t>)</t>
    </r>
  </si>
  <si>
    <r>
      <t>Blended Bitumen AL Sales Volume (m</t>
    </r>
    <r>
      <rPr>
        <vertAlign val="superscript"/>
        <sz val="10"/>
        <rFont val="Arial"/>
        <family val="2"/>
      </rPr>
      <t>3</t>
    </r>
    <r>
      <rPr>
        <sz val="10"/>
        <rFont val="Arial"/>
        <family val="2"/>
      </rPr>
      <t>)</t>
    </r>
  </si>
  <si>
    <r>
      <t>Blended Bitumen NAL Sales Volume (m</t>
    </r>
    <r>
      <rPr>
        <vertAlign val="superscript"/>
        <sz val="10"/>
        <rFont val="Arial"/>
        <family val="2"/>
      </rPr>
      <t>3</t>
    </r>
    <r>
      <rPr>
        <sz val="10"/>
        <rFont val="Arial"/>
        <family val="2"/>
      </rPr>
      <t>)</t>
    </r>
  </si>
  <si>
    <r>
      <t>Diluent in NAL Sales Volume (m</t>
    </r>
    <r>
      <rPr>
        <vertAlign val="superscript"/>
        <sz val="10"/>
        <rFont val="Arial"/>
        <family val="2"/>
      </rPr>
      <t>3</t>
    </r>
    <r>
      <rPr>
        <sz val="10"/>
        <rFont val="Arial"/>
        <family val="2"/>
      </rPr>
      <t>)</t>
    </r>
  </si>
  <si>
    <r>
      <t>Bitumen Density (kg/m</t>
    </r>
    <r>
      <rPr>
        <b/>
        <vertAlign val="superscript"/>
        <sz val="10"/>
        <rFont val="Arial"/>
        <family val="2"/>
      </rPr>
      <t>3</t>
    </r>
    <r>
      <rPr>
        <b/>
        <sz val="10"/>
        <rFont val="Arial"/>
        <family val="2"/>
      </rPr>
      <t>)</t>
    </r>
  </si>
  <si>
    <r>
      <t>Crude Bitumen NAL Sales Volume (m</t>
    </r>
    <r>
      <rPr>
        <vertAlign val="superscript"/>
        <sz val="10"/>
        <rFont val="Arial"/>
        <family val="2"/>
      </rPr>
      <t>3</t>
    </r>
    <r>
      <rPr>
        <sz val="10"/>
        <rFont val="Arial"/>
        <family val="2"/>
      </rPr>
      <t>)</t>
    </r>
  </si>
  <si>
    <r>
      <t>Crude Bitumen Unit Price ($/m</t>
    </r>
    <r>
      <rPr>
        <vertAlign val="superscript"/>
        <sz val="10"/>
        <rFont val="Arial"/>
        <family val="2"/>
      </rPr>
      <t>3</t>
    </r>
    <r>
      <rPr>
        <sz val="10"/>
        <rFont val="Arial"/>
        <family val="2"/>
      </rPr>
      <t>) - AL Sales &lt; Threshold%</t>
    </r>
  </si>
  <si>
    <r>
      <t>Blended Bitumen Unit Price ($/m</t>
    </r>
    <r>
      <rPr>
        <vertAlign val="superscript"/>
        <sz val="10"/>
        <rFont val="Arial"/>
        <family val="2"/>
      </rPr>
      <t>3</t>
    </r>
    <r>
      <rPr>
        <sz val="10"/>
        <rFont val="Arial"/>
        <family val="2"/>
      </rPr>
      <t>) - AL Sales &gt; or = Threshold%</t>
    </r>
  </si>
  <si>
    <r>
      <t>Blended Bitumen Unit Price ($/m</t>
    </r>
    <r>
      <rPr>
        <vertAlign val="superscript"/>
        <sz val="10"/>
        <rFont val="Arial"/>
        <family val="2"/>
      </rPr>
      <t>3</t>
    </r>
    <r>
      <rPr>
        <sz val="10"/>
        <rFont val="Arial"/>
        <family val="2"/>
      </rPr>
      <t>) - No AL Sales</t>
    </r>
  </si>
  <si>
    <t>Other Oil Sands Product Unit Price ($/unit) - AL Sales &gt; or = Threshold%</t>
  </si>
  <si>
    <r>
      <t>Diluent in Volume at RCP Unit Price ($/m</t>
    </r>
    <r>
      <rPr>
        <vertAlign val="superscript"/>
        <sz val="10"/>
        <rFont val="Arial"/>
        <family val="2"/>
      </rPr>
      <t>3</t>
    </r>
    <r>
      <rPr>
        <sz val="10"/>
        <rFont val="Arial"/>
        <family val="2"/>
      </rPr>
      <t>)</t>
    </r>
  </si>
  <si>
    <r>
      <t>Diluent in AL Sales Volume (m</t>
    </r>
    <r>
      <rPr>
        <vertAlign val="superscript"/>
        <sz val="10"/>
        <rFont val="Arial"/>
        <family val="2"/>
      </rPr>
      <t>3</t>
    </r>
    <r>
      <rPr>
        <sz val="10"/>
        <rFont val="Arial"/>
        <family val="2"/>
      </rPr>
      <t>)</t>
    </r>
  </si>
  <si>
    <r>
      <t>Diluent  in Volume at RCP (m</t>
    </r>
    <r>
      <rPr>
        <vertAlign val="superscript"/>
        <sz val="10"/>
        <rFont val="Arial"/>
        <family val="2"/>
      </rPr>
      <t>3</t>
    </r>
    <r>
      <rPr>
        <sz val="10"/>
        <rFont val="Arial"/>
        <family val="2"/>
      </rPr>
      <t>)</t>
    </r>
  </si>
  <si>
    <r>
      <t>Diluent in Remaining Volume (m</t>
    </r>
    <r>
      <rPr>
        <vertAlign val="superscript"/>
        <sz val="10"/>
        <rFont val="Arial"/>
        <family val="2"/>
      </rPr>
      <t>3</t>
    </r>
    <r>
      <rPr>
        <sz val="10"/>
        <rFont val="Arial"/>
        <family val="2"/>
      </rPr>
      <t xml:space="preserve">) - Vol at RCP </t>
    </r>
    <r>
      <rPr>
        <i/>
        <sz val="10"/>
        <rFont val="Arial"/>
        <family val="2"/>
      </rPr>
      <t>less</t>
    </r>
    <r>
      <rPr>
        <sz val="10"/>
        <rFont val="Arial"/>
        <family val="2"/>
      </rPr>
      <t xml:space="preserve"> AL Sales</t>
    </r>
  </si>
  <si>
    <r>
      <t xml:space="preserve">Diluent Value in Remaining Volume  ($) - Vol at RCP </t>
    </r>
    <r>
      <rPr>
        <i/>
        <sz val="10"/>
        <rFont val="Arial"/>
        <family val="2"/>
      </rPr>
      <t>less</t>
    </r>
    <r>
      <rPr>
        <sz val="10"/>
        <rFont val="Arial"/>
        <family val="2"/>
      </rPr>
      <t xml:space="preserve"> AL Sales</t>
    </r>
  </si>
  <si>
    <r>
      <t>Diluent in AL Sales Unit Price ($/m</t>
    </r>
    <r>
      <rPr>
        <vertAlign val="superscript"/>
        <sz val="10"/>
        <rFont val="Arial"/>
        <family val="2"/>
      </rPr>
      <t>3</t>
    </r>
    <r>
      <rPr>
        <sz val="10"/>
        <rFont val="Arial"/>
        <family val="2"/>
      </rPr>
      <t>)</t>
    </r>
  </si>
  <si>
    <r>
      <t>BVM Transportation Allowance ($/m</t>
    </r>
    <r>
      <rPr>
        <b/>
        <vertAlign val="superscript"/>
        <sz val="10"/>
        <rFont val="Arial"/>
        <family val="2"/>
      </rPr>
      <t>3</t>
    </r>
    <r>
      <rPr>
        <b/>
        <sz val="10"/>
        <rFont val="Arial"/>
        <family val="2"/>
      </rPr>
      <t>)</t>
    </r>
  </si>
  <si>
    <t>Other Oil Sands Product Unit Price ($/unit) - No AL Sales</t>
  </si>
  <si>
    <t>Other Oil Sands Product Unit Price ($/unit) - AL Sales &lt; Threshold%</t>
  </si>
  <si>
    <t>Other Oil Sands Products Volume at RCP (unit)</t>
  </si>
  <si>
    <t>[to PST-8]</t>
  </si>
  <si>
    <r>
      <t>Blended Bitumen Unit Price ($/m</t>
    </r>
    <r>
      <rPr>
        <vertAlign val="superscript"/>
        <sz val="10"/>
        <rFont val="Arial"/>
        <family val="2"/>
      </rPr>
      <t>3</t>
    </r>
    <r>
      <rPr>
        <sz val="10"/>
        <rFont val="Arial"/>
        <family val="2"/>
      </rPr>
      <t>) - AL Sales &lt; Threshold%</t>
    </r>
  </si>
  <si>
    <t>Blended Bitumen AL Sales Value ($)</t>
  </si>
  <si>
    <t>Blended Bitumen Handling Charges for AL Sales ($)</t>
  </si>
  <si>
    <t>Blended Bitumen NAL Sales Value ($)</t>
  </si>
  <si>
    <r>
      <t xml:space="preserve">Return </t>
    </r>
    <r>
      <rPr>
        <b/>
        <u val="single"/>
        <sz val="12"/>
        <rFont val="Arial"/>
        <family val="2"/>
      </rPr>
      <t xml:space="preserve">
Allowance Rate*</t>
    </r>
  </si>
  <si>
    <t>*Year End LTBR</t>
  </si>
  <si>
    <t>Note: Fields in blue require data entry, fields in black are calculated and cannot be changed.</t>
  </si>
  <si>
    <t>OSR###</t>
  </si>
  <si>
    <t>Enter Name Assigned to Project</t>
  </si>
  <si>
    <t>Enter contact's position</t>
  </si>
  <si>
    <t>(###)###-####</t>
  </si>
  <si>
    <t>Net Loss at the beginning of Previous Period</t>
  </si>
  <si>
    <t>Net Loss at the end of Previous Period [from PST-4a]</t>
  </si>
  <si>
    <t xml:space="preserve">Net Loss at the end of Current Period [from PST-3]  </t>
  </si>
  <si>
    <r>
      <t>R</t>
    </r>
    <r>
      <rPr>
        <vertAlign val="subscript"/>
        <sz val="12"/>
        <rFont val="Arial"/>
        <family val="2"/>
      </rPr>
      <t>G</t>
    </r>
    <r>
      <rPr>
        <sz val="12"/>
        <rFont val="Arial"/>
        <family val="2"/>
      </rPr>
      <t>%</t>
    </r>
  </si>
  <si>
    <r>
      <t>R</t>
    </r>
    <r>
      <rPr>
        <vertAlign val="subscript"/>
        <sz val="12"/>
        <rFont val="Arial"/>
        <family val="2"/>
      </rPr>
      <t xml:space="preserve">N </t>
    </r>
    <r>
      <rPr>
        <sz val="12"/>
        <rFont val="Arial"/>
        <family val="2"/>
      </rPr>
      <t>Factor%</t>
    </r>
  </si>
  <si>
    <t>Net Revenue</t>
  </si>
  <si>
    <t>Net Loss</t>
  </si>
  <si>
    <t>E-Mail Address:</t>
  </si>
  <si>
    <t>Contact@email.ca</t>
  </si>
  <si>
    <t>Enter contact for the form</t>
  </si>
  <si>
    <t>yyyy/mm/dd</t>
  </si>
  <si>
    <t>FOR DOE ADMINISTRATIVE PURPOSES - DO NOT REMOVE</t>
  </si>
  <si>
    <t>Form ID:</t>
  </si>
  <si>
    <t>Version:</t>
  </si>
  <si>
    <r>
      <t>Gross Revenue Royalty</t>
    </r>
    <r>
      <rPr>
        <vertAlign val="superscript"/>
        <sz val="12"/>
        <rFont val="Arial"/>
        <family val="2"/>
      </rPr>
      <t>1</t>
    </r>
  </si>
  <si>
    <r>
      <t>Net Revenue Royalty</t>
    </r>
    <r>
      <rPr>
        <vertAlign val="superscript"/>
        <sz val="12"/>
        <rFont val="Arial"/>
        <family val="2"/>
      </rPr>
      <t>2</t>
    </r>
  </si>
  <si>
    <t>*Bitumen Hardisty BVM Price must be reported if third party disposition threshold (ie. arm's length sales of product divided by product volumes at RCP) is less than 40%</t>
  </si>
  <si>
    <r>
      <t>Bitumen Hardisty BVM Price ($/m</t>
    </r>
    <r>
      <rPr>
        <b/>
        <vertAlign val="superscript"/>
        <sz val="10"/>
        <rFont val="Arial"/>
        <family val="2"/>
      </rPr>
      <t>3</t>
    </r>
    <r>
      <rPr>
        <b/>
        <sz val="10"/>
        <rFont val="Arial"/>
        <family val="2"/>
      </rPr>
      <t>)*</t>
    </r>
  </si>
  <si>
    <t>REVENUE**</t>
  </si>
  <si>
    <t>Crude Bitumen Revenue</t>
  </si>
  <si>
    <t>Blended Bitumen Revenue</t>
  </si>
  <si>
    <t>Other Oil Sands Products Revenue</t>
  </si>
  <si>
    <t xml:space="preserve">**At the end of the Period, Revenue for each product is calculated for each production month using the applicable End of Period Unit Price, which is the weighted average of the unit price in each production month.  </t>
  </si>
  <si>
    <t xml:space="preserve">     If Product TPD% for Period &gt; or = 40%, 'Unit Price ($/m3) - AL Sales &gt; or = Threshold%' for the Period is used</t>
  </si>
  <si>
    <t>If Product TPD% for Period  = 0%,  'Unit Price ($/m3) - No AL Sales' for the Period is used</t>
  </si>
  <si>
    <t>If Product TPD% for Period &lt; 40%,  'Unit Price ($/m3) - AL Sales &lt; Threshold%' for the Period is used</t>
  </si>
  <si>
    <t>Revenue for Royalty Calculation*</t>
  </si>
  <si>
    <t>Gross Revenue</t>
  </si>
  <si>
    <t>*Revenue for Royalty Calculation will differ from Gross Revenue if there are product losses or if Diluent costs are greater than the Blended Bitumen revenues.</t>
  </si>
  <si>
    <r>
      <t>1. Gross Revenue Royalty = Revenue for Royalty Calculation x R</t>
    </r>
    <r>
      <rPr>
        <vertAlign val="subscript"/>
        <sz val="10"/>
        <rFont val="Arial"/>
        <family val="2"/>
      </rPr>
      <t>G</t>
    </r>
    <r>
      <rPr>
        <sz val="10"/>
        <rFont val="Arial"/>
        <family val="2"/>
      </rPr>
      <t xml:space="preserve">% </t>
    </r>
  </si>
  <si>
    <r>
      <t>2.  Net Revenue Royalty = Revenue for Royalty Calculation x R</t>
    </r>
    <r>
      <rPr>
        <vertAlign val="subscript"/>
        <sz val="10"/>
        <rFont val="Arial"/>
        <family val="2"/>
      </rPr>
      <t>N</t>
    </r>
    <r>
      <rPr>
        <sz val="10"/>
        <rFont val="Arial"/>
        <family val="2"/>
      </rPr>
      <t>%,  where R</t>
    </r>
    <r>
      <rPr>
        <vertAlign val="subscript"/>
        <sz val="10"/>
        <rFont val="Arial"/>
        <family val="2"/>
      </rPr>
      <t>N</t>
    </r>
    <r>
      <rPr>
        <sz val="10"/>
        <rFont val="Arial"/>
        <family val="2"/>
      </rPr>
      <t>% = R</t>
    </r>
    <r>
      <rPr>
        <vertAlign val="subscript"/>
        <sz val="10"/>
        <rFont val="Arial"/>
        <family val="2"/>
      </rPr>
      <t>N</t>
    </r>
    <r>
      <rPr>
        <sz val="10"/>
        <rFont val="Arial"/>
        <family val="2"/>
      </rPr>
      <t xml:space="preserve"> Factor% x Net Revenue / Gross Revenue </t>
    </r>
  </si>
  <si>
    <t>REVENUE FOR ROYALTY CALCULATION***</t>
  </si>
  <si>
    <t>The applicable End of Period Unit Price to use for each Product is dependent on the Product's Period TPD%, calculated by dividing the Product's AL Sales Volumes for the Period by the Product's Volumes at RCP for the Period:</t>
  </si>
  <si>
    <t xml:space="preserve">    Product Revenue for royalty must be greater than or equal to zero.  Diluent cost deductions cannot exceed the value of the Blended Bitumen Revenues.</t>
  </si>
  <si>
    <t xml:space="preserve">    Revenue for Royalty Calculation = (Total Crude Bitumen Revenue + (Total Blend Bitumen Revenue - Total Diluent Cost in Blend) + Total Other OS Product Revenue)</t>
  </si>
  <si>
    <t>***Revenue for Royalty Calculation will differ from Gross Revenue if there are product losses or if Diluent costs are greater than the Blended Bitumen revenues.</t>
  </si>
  <si>
    <t>Other Net Proceeds (ONP) excluding Prev Periods's ONP Excess</t>
  </si>
  <si>
    <t xml:space="preserve">  [from PST-7a and Prev Period's ONP Excess above]</t>
  </si>
  <si>
    <t xml:space="preserve">Number of days in Period </t>
  </si>
  <si>
    <t>Name of Operator</t>
  </si>
  <si>
    <t>BA Id of Operator</t>
  </si>
  <si>
    <t>Version Change Reason:</t>
  </si>
  <si>
    <t>Revised Schedule 7a, cell Q35 and Q36 weighted average BVM Hardisty Price and Transportation Allowance calculations to consider Blend remaining volumes in the weighting.</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</si>
</sst>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mmm\-yy_)"/>
    <numFmt numFmtId="174" formatCode="&quot;$&quot;#,##0"/>
    <numFmt numFmtId="175" formatCode="0.00000%"/>
    <numFmt numFmtId="176" formatCode="#,##0.0"/>
    <numFmt numFmtId="177" formatCode="0.0"/>
    <numFmt numFmtId="178" formatCode="#,##0.0;\-#,##0.0"/>
    <numFmt numFmtId="179" formatCode="&quot;$&quot;#,##0.00"/>
    <numFmt numFmtId="180" formatCode="_(* #,##0.0000000000_);_(* \(#,##0.0000000000\);_(* &quot;-&quot;??_);_(@_)"/>
    <numFmt numFmtId="181" formatCode="&quot;$&quot;#,##0.000;\-&quot;$&quot;#,##0.000"/>
    <numFmt numFmtId="182" formatCode="&quot;$&quot;#,##0.0;\-&quot;$&quot;#,##0.0"/>
    <numFmt numFmtId="183" formatCode="&quot;$&quot;#,##0.0000000000000;\-&quot;$&quot;#,##0.0000000000000"/>
    <numFmt numFmtId="184" formatCode="yyyy/mm"/>
    <numFmt numFmtId="185" formatCode="yyyy\-mm"/>
    <numFmt numFmtId="186" formatCode="&quot;$&quot;#,##0;\(&quot;$&quot;#,##0\)"/>
    <numFmt numFmtId="187" formatCode="&quot;$&quot;#,##0.0000;\-&quot;$&quot;#,##0.0000"/>
    <numFmt numFmtId="188" formatCode="#,##0.0_ ;\-#,##0.0\ "/>
    <numFmt numFmtId="189" formatCode="0.000000"/>
    <numFmt numFmtId="190" formatCode="yyyy/mm/dd\ "/>
    <numFmt numFmtId="191" formatCode="[$-1009]mmmm\ d\,\ yyyy"/>
    <numFmt numFmtId="192" formatCode="[$-409]h:mm:ss\ AM/PM"/>
    <numFmt numFmtId="193" formatCode="&quot;$&quot;#,##0.00000"/>
  </numFmts>
  <fonts count="99">
    <font>
      <sz val="12"/>
      <name val="Arial"/>
      <family val="0"/>
    </font>
    <font>
      <sz val="10"/>
      <color indexed="8"/>
      <name val="Arial"/>
      <family val="2"/>
    </font>
    <font>
      <sz val="10"/>
      <name val="Arial"/>
      <family val="2"/>
    </font>
    <font>
      <b/>
      <sz val="18"/>
      <name val="Arial"/>
      <family val="2"/>
    </font>
    <font>
      <b/>
      <sz val="14"/>
      <name val="Arial"/>
      <family val="2"/>
    </font>
    <font>
      <b/>
      <sz val="12"/>
      <name val="Arial"/>
      <family val="2"/>
    </font>
    <font>
      <i/>
      <sz val="12"/>
      <name val="Arial"/>
      <family val="2"/>
    </font>
    <font>
      <u val="single"/>
      <sz val="12"/>
      <name val="Arial"/>
      <family val="2"/>
    </font>
    <font>
      <sz val="12"/>
      <color indexed="12"/>
      <name val="Arial"/>
      <family val="2"/>
    </font>
    <font>
      <sz val="12"/>
      <color indexed="8"/>
      <name val="Arial"/>
      <family val="2"/>
    </font>
    <font>
      <b/>
      <sz val="12"/>
      <color indexed="12"/>
      <name val="Arial"/>
      <family val="2"/>
    </font>
    <font>
      <b/>
      <sz val="16"/>
      <name val="Arial"/>
      <family val="2"/>
    </font>
    <font>
      <b/>
      <u val="single"/>
      <sz val="12"/>
      <name val="Arial"/>
      <family val="2"/>
    </font>
    <font>
      <sz val="20"/>
      <name val="Arial"/>
      <family val="2"/>
    </font>
    <font>
      <sz val="16"/>
      <name val="Arial"/>
      <family val="2"/>
    </font>
    <font>
      <sz val="18"/>
      <name val="Arial"/>
      <family val="2"/>
    </font>
    <font>
      <sz val="14"/>
      <name val="Arial"/>
      <family val="2"/>
    </font>
    <font>
      <b/>
      <u val="single"/>
      <sz val="14"/>
      <name val="Arial"/>
      <family val="2"/>
    </font>
    <font>
      <sz val="14"/>
      <name val="Century Gothic"/>
      <family val="2"/>
    </font>
    <font>
      <b/>
      <u val="single"/>
      <sz val="10"/>
      <name val="Arial"/>
      <family val="2"/>
    </font>
    <font>
      <b/>
      <sz val="11"/>
      <name val="Arial"/>
      <family val="2"/>
    </font>
    <font>
      <b/>
      <sz val="10"/>
      <color indexed="12"/>
      <name val="Arial"/>
      <family val="2"/>
    </font>
    <font>
      <b/>
      <sz val="10"/>
      <name val="Arial"/>
      <family val="2"/>
    </font>
    <font>
      <u val="single"/>
      <sz val="10"/>
      <name val="Arial"/>
      <family val="2"/>
    </font>
    <font>
      <sz val="10"/>
      <color indexed="12"/>
      <name val="Arial"/>
      <family val="2"/>
    </font>
    <font>
      <vertAlign val="superscript"/>
      <sz val="10"/>
      <color indexed="8"/>
      <name val="Arial"/>
      <family val="2"/>
    </font>
    <font>
      <sz val="12"/>
      <name val="Century Gothic"/>
      <family val="2"/>
    </font>
    <font>
      <sz val="12"/>
      <name val="SWISS"/>
      <family val="0"/>
    </font>
    <font>
      <b/>
      <vertAlign val="superscript"/>
      <sz val="10"/>
      <name val="Arial"/>
      <family val="2"/>
    </font>
    <font>
      <vertAlign val="superscript"/>
      <sz val="10"/>
      <name val="Arial"/>
      <family val="2"/>
    </font>
    <font>
      <i/>
      <sz val="10"/>
      <name val="Arial"/>
      <family val="2"/>
    </font>
    <font>
      <vertAlign val="subscript"/>
      <sz val="12"/>
      <name val="Arial"/>
      <family val="2"/>
    </font>
    <font>
      <vertAlign val="superscript"/>
      <sz val="12"/>
      <name val="Arial"/>
      <family val="2"/>
    </font>
    <font>
      <vertAlign val="subscript"/>
      <sz val="10"/>
      <name val="Arial"/>
      <family val="2"/>
    </font>
    <font>
      <sz val="9"/>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9"/>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9"/>
      <color indexed="1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u val="single"/>
      <sz val="10"/>
      <color indexed="8"/>
      <name val="Arial"/>
      <family val="2"/>
    </font>
    <font>
      <sz val="10"/>
      <color indexed="48"/>
      <name val="Arial"/>
      <family val="2"/>
    </font>
    <font>
      <b/>
      <u val="single"/>
      <sz val="10"/>
      <color indexed="8"/>
      <name val="Arial"/>
      <family val="2"/>
    </font>
    <font>
      <sz val="10"/>
      <color indexed="8"/>
      <name val="SWISS"/>
      <family val="0"/>
    </font>
    <font>
      <sz val="12"/>
      <color indexed="48"/>
      <name val="Arial"/>
      <family val="2"/>
    </font>
    <font>
      <b/>
      <sz val="12"/>
      <color indexed="10"/>
      <name val="Arial"/>
      <family val="2"/>
    </font>
    <font>
      <b/>
      <sz val="12"/>
      <color indexed="8"/>
      <name val="Arial"/>
      <family val="2"/>
    </font>
    <font>
      <i/>
      <sz val="12"/>
      <color indexed="8"/>
      <name val="Arial"/>
      <family val="2"/>
    </font>
    <font>
      <sz val="14"/>
      <color indexed="8"/>
      <name val="Arial"/>
      <family val="2"/>
    </font>
    <font>
      <sz val="16"/>
      <color indexed="30"/>
      <name val="Arial"/>
      <family val="2"/>
    </font>
    <font>
      <sz val="12"/>
      <color indexed="30"/>
      <name val="Arial"/>
      <family val="2"/>
    </font>
    <font>
      <sz val="12"/>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9"/>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u val="single"/>
      <sz val="10"/>
      <color theme="1"/>
      <name val="Arial"/>
      <family val="2"/>
    </font>
    <font>
      <sz val="10"/>
      <color rgb="FF3333FF"/>
      <name val="Arial"/>
      <family val="2"/>
    </font>
    <font>
      <sz val="12"/>
      <color rgb="FF0000FF"/>
      <name val="Arial"/>
      <family val="2"/>
    </font>
    <font>
      <sz val="12"/>
      <color theme="1"/>
      <name val="Arial"/>
      <family val="2"/>
    </font>
    <font>
      <b/>
      <u val="single"/>
      <sz val="10"/>
      <color theme="1"/>
      <name val="Arial"/>
      <family val="2"/>
    </font>
    <font>
      <sz val="10"/>
      <color theme="1"/>
      <name val="SWISS"/>
      <family val="0"/>
    </font>
    <font>
      <sz val="12"/>
      <color rgb="FF3333FF"/>
      <name val="Arial"/>
      <family val="2"/>
    </font>
    <font>
      <sz val="12"/>
      <color rgb="FF0000CC"/>
      <name val="Arial"/>
      <family val="2"/>
    </font>
    <font>
      <b/>
      <sz val="12"/>
      <color rgb="FFFF0000"/>
      <name val="Arial"/>
      <family val="2"/>
    </font>
    <font>
      <b/>
      <sz val="12"/>
      <color theme="1"/>
      <name val="Arial"/>
      <family val="2"/>
    </font>
    <font>
      <i/>
      <sz val="12"/>
      <color theme="1"/>
      <name val="Arial"/>
      <family val="2"/>
    </font>
    <font>
      <sz val="14"/>
      <color theme="1"/>
      <name val="Arial"/>
      <family val="2"/>
    </font>
    <font>
      <sz val="16"/>
      <color rgb="FF0033CC"/>
      <name val="Arial"/>
      <family val="2"/>
    </font>
    <font>
      <sz val="12"/>
      <color rgb="FF0033CC"/>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
      <patternFill patternType="solid">
        <fgColor theme="0" tint="-0.1499900072813034"/>
        <bgColor indexed="64"/>
      </patternFill>
    </fill>
    <fill>
      <patternFill patternType="solid">
        <fgColor rgb="FFCC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1"/>
      </left>
      <right/>
      <top/>
      <bottom/>
    </border>
    <border>
      <left style="double">
        <color indexed="8"/>
      </left>
      <right/>
      <top style="double">
        <color indexed="8"/>
      </top>
      <bottom/>
    </border>
    <border>
      <left/>
      <right/>
      <top style="double">
        <color indexed="8"/>
      </top>
      <bottom/>
    </border>
    <border>
      <left style="double">
        <color indexed="8"/>
      </left>
      <right style="double">
        <color indexed="8"/>
      </right>
      <top style="double">
        <color indexed="8"/>
      </top>
      <bottom/>
    </border>
    <border>
      <left style="double">
        <color indexed="8"/>
      </left>
      <right/>
      <top/>
      <bottom style="double">
        <color indexed="8"/>
      </bottom>
    </border>
    <border>
      <left/>
      <right/>
      <top/>
      <bottom style="double">
        <color indexed="8"/>
      </bottom>
    </border>
    <border>
      <left/>
      <right style="double">
        <color theme="1"/>
      </right>
      <top style="double">
        <color theme="1"/>
      </top>
      <bottom style="double">
        <color theme="1"/>
      </bottom>
    </border>
    <border>
      <left style="double">
        <color indexed="8"/>
      </left>
      <right style="double">
        <color indexed="8"/>
      </right>
      <top/>
      <bottom/>
    </border>
    <border>
      <left style="double">
        <color indexed="8"/>
      </left>
      <right/>
      <top/>
      <bottom/>
    </border>
    <border>
      <left/>
      <right style="double">
        <color theme="1"/>
      </right>
      <top/>
      <bottom/>
    </border>
    <border>
      <left/>
      <right style="double">
        <color indexed="8"/>
      </right>
      <top/>
      <bottom/>
    </border>
    <border>
      <left style="double">
        <color theme="1"/>
      </left>
      <right/>
      <top style="double">
        <color theme="1"/>
      </top>
      <bottom/>
    </border>
    <border>
      <left/>
      <right/>
      <top style="double">
        <color theme="1"/>
      </top>
      <bottom/>
    </border>
    <border>
      <left style="double">
        <color theme="1"/>
      </left>
      <right style="double">
        <color theme="1"/>
      </right>
      <top/>
      <bottom/>
    </border>
    <border>
      <left style="double">
        <color theme="1"/>
      </left>
      <right/>
      <top style="double">
        <color indexed="8"/>
      </top>
      <bottom/>
    </border>
    <border>
      <left style="double">
        <color theme="1"/>
      </left>
      <right/>
      <top/>
      <bottom style="double">
        <color indexed="8"/>
      </bottom>
    </border>
    <border>
      <left/>
      <right/>
      <top/>
      <bottom style="double">
        <color theme="1"/>
      </bottom>
    </border>
    <border>
      <left/>
      <right style="double">
        <color theme="1"/>
      </right>
      <top/>
      <bottom style="double">
        <color theme="1"/>
      </bottom>
    </border>
    <border>
      <left/>
      <right style="double">
        <color theme="1"/>
      </right>
      <top style="double">
        <color theme="1"/>
      </top>
      <bottom/>
    </border>
    <border>
      <left/>
      <right style="double">
        <color indexed="8"/>
      </right>
      <top/>
      <bottom style="double">
        <color theme="1"/>
      </bottom>
    </border>
    <border>
      <left/>
      <right/>
      <top style="double">
        <color theme="1"/>
      </top>
      <bottom style="double">
        <color theme="1"/>
      </bottom>
    </border>
    <border>
      <left/>
      <right style="double">
        <color theme="1"/>
      </right>
      <top style="double">
        <color indexed="8"/>
      </top>
      <bottom/>
    </border>
    <border>
      <left/>
      <right style="double">
        <color indexed="8"/>
      </right>
      <top style="double">
        <color indexed="8"/>
      </top>
      <bottom/>
    </border>
    <border>
      <left/>
      <right/>
      <top/>
      <bottom style="thin"/>
    </border>
    <border>
      <left style="double">
        <color theme="1"/>
      </left>
      <right/>
      <top/>
      <bottom style="double">
        <color theme="1"/>
      </bottom>
    </border>
    <border>
      <left style="double"/>
      <right/>
      <top/>
      <bottom/>
    </border>
    <border>
      <left style="double">
        <color theme="1"/>
      </left>
      <right/>
      <top style="double">
        <color theme="1"/>
      </top>
      <bottom style="double">
        <color theme="1"/>
      </bottom>
    </border>
    <border>
      <left style="double">
        <color theme="1"/>
      </left>
      <right style="double">
        <color indexed="8"/>
      </right>
      <top style="double">
        <color theme="1"/>
      </top>
      <bottom/>
    </border>
    <border>
      <left style="double">
        <color indexed="8"/>
      </left>
      <right style="double">
        <color indexed="8"/>
      </right>
      <top/>
      <bottom style="double">
        <color indexed="8"/>
      </bottom>
    </border>
    <border>
      <left>
        <color indexed="63"/>
      </left>
      <right>
        <color indexed="63"/>
      </right>
      <top style="thin"/>
      <bottom style="thin"/>
    </border>
    <border>
      <left/>
      <right/>
      <top style="thin"/>
      <bottom/>
    </border>
    <border>
      <left style="thin"/>
      <right style="thin"/>
      <top style="thin"/>
      <bottom style="thin"/>
    </border>
    <border>
      <left style="double">
        <color indexed="8"/>
      </left>
      <right style="double">
        <color indexed="8"/>
      </right>
      <top/>
      <bottom style="double">
        <color theme="1"/>
      </bottom>
    </border>
    <border>
      <left style="double">
        <color indexed="8"/>
      </left>
      <right/>
      <top/>
      <bottom style="double">
        <color theme="1"/>
      </bottom>
    </border>
    <border>
      <left/>
      <right style="double">
        <color indexed="8"/>
      </right>
      <top style="double">
        <color theme="1"/>
      </top>
      <bottom/>
    </border>
    <border>
      <left style="double">
        <color indexed="8"/>
      </left>
      <right/>
      <top style="double">
        <color theme="1"/>
      </top>
      <bottom/>
    </border>
    <border>
      <left style="double">
        <color theme="1"/>
      </left>
      <right style="double">
        <color indexed="8"/>
      </right>
      <top/>
      <bottom style="double">
        <color theme="1"/>
      </bottom>
    </border>
    <border>
      <left style="double">
        <color theme="1"/>
      </left>
      <right style="double">
        <color indexed="8"/>
      </right>
      <top/>
      <bottom/>
    </border>
    <border>
      <left style="double">
        <color theme="1"/>
      </left>
      <right style="double">
        <color theme="1"/>
      </right>
      <top style="double">
        <color theme="1"/>
      </top>
      <bottom style="double">
        <color theme="1"/>
      </bottom>
    </border>
    <border>
      <left/>
      <right/>
      <top style="double">
        <color indexed="8"/>
      </top>
      <bottom style="double">
        <color indexed="8"/>
      </bottom>
    </border>
    <border>
      <left style="double">
        <color indexed="8"/>
      </left>
      <right/>
      <top style="double">
        <color indexed="8"/>
      </top>
      <bottom style="double">
        <color indexed="8"/>
      </bottom>
    </border>
    <border>
      <left/>
      <right style="double">
        <color indexed="8"/>
      </right>
      <top/>
      <bottom style="double">
        <color indexed="8"/>
      </bottom>
    </border>
    <border>
      <left style="double">
        <color theme="1"/>
      </left>
      <right style="double">
        <color theme="1"/>
      </right>
      <top/>
      <bottom style="double">
        <color indexed="8"/>
      </bottom>
    </border>
    <border>
      <left style="double">
        <color theme="1"/>
      </left>
      <right/>
      <top style="double">
        <color indexed="8"/>
      </top>
      <bottom style="double">
        <color theme="1"/>
      </bottom>
    </border>
    <border>
      <left/>
      <right style="double">
        <color indexed="8"/>
      </right>
      <top style="double">
        <color indexed="8"/>
      </top>
      <bottom style="double">
        <color indexed="8"/>
      </bottom>
    </border>
    <border>
      <left/>
      <right style="double">
        <color theme="1"/>
      </right>
      <top/>
      <bottom style="double">
        <color indexed="8"/>
      </bottom>
    </border>
    <border>
      <left/>
      <right style="double">
        <color theme="1"/>
      </right>
      <top style="double">
        <color indexed="8"/>
      </top>
      <bottom style="double">
        <color indexed="8"/>
      </bottom>
    </border>
    <border>
      <left style="double">
        <color indexed="8"/>
      </left>
      <right style="thin">
        <color theme="0" tint="-0.149959996342659"/>
      </right>
      <top/>
      <bottom style="double">
        <color indexed="8"/>
      </bottom>
    </border>
    <border>
      <left style="double">
        <color indexed="8"/>
      </left>
      <right style="double">
        <color indexed="8"/>
      </right>
      <top style="double">
        <color indexed="8"/>
      </top>
      <bottom style="double">
        <color indexed="8"/>
      </bottom>
    </border>
  </borders>
  <cellStyleXfs count="69">
    <xf numFmtId="17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7"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76">
    <xf numFmtId="174" fontId="0" fillId="0" borderId="0" xfId="0" applyAlignment="1">
      <alignment/>
    </xf>
    <xf numFmtId="174" fontId="0" fillId="0" borderId="0" xfId="0" applyAlignment="1" applyProtection="1">
      <alignment/>
      <protection/>
    </xf>
    <xf numFmtId="7" fontId="0" fillId="0" borderId="0" xfId="0" applyNumberFormat="1" applyFont="1" applyAlignment="1" applyProtection="1">
      <alignment horizontal="left" wrapText="1"/>
      <protection/>
    </xf>
    <xf numFmtId="174" fontId="0" fillId="0" borderId="0" xfId="0" applyFont="1" applyAlignment="1" applyProtection="1">
      <alignment horizontal="left" wrapText="1"/>
      <protection/>
    </xf>
    <xf numFmtId="174" fontId="5" fillId="0" borderId="0" xfId="0" applyFont="1" applyAlignment="1" applyProtection="1">
      <alignment/>
      <protection/>
    </xf>
    <xf numFmtId="7" fontId="0" fillId="0" borderId="0" xfId="0" applyNumberFormat="1" applyFont="1" applyAlignment="1" applyProtection="1">
      <alignment/>
      <protection/>
    </xf>
    <xf numFmtId="172" fontId="0" fillId="0" borderId="0" xfId="0" applyNumberFormat="1" applyFont="1" applyAlignment="1" applyProtection="1">
      <alignment/>
      <protection/>
    </xf>
    <xf numFmtId="174" fontId="0" fillId="0" borderId="0" xfId="0" applyFont="1" applyAlignment="1" applyProtection="1">
      <alignment/>
      <protection/>
    </xf>
    <xf numFmtId="5" fontId="0" fillId="0" borderId="0" xfId="0" applyNumberFormat="1" applyFont="1" applyAlignment="1" applyProtection="1">
      <alignment/>
      <protection/>
    </xf>
    <xf numFmtId="174" fontId="7" fillId="0" borderId="0" xfId="0" applyFont="1" applyAlignment="1" applyProtection="1">
      <alignment/>
      <protection/>
    </xf>
    <xf numFmtId="5" fontId="0" fillId="0" borderId="0" xfId="0" applyNumberFormat="1" applyFont="1" applyAlignment="1" applyProtection="1">
      <alignment horizontal="left" wrapText="1"/>
      <protection/>
    </xf>
    <xf numFmtId="174" fontId="0" fillId="0" borderId="0" xfId="0" applyFont="1" applyAlignment="1" applyProtection="1">
      <alignment horizontal="left"/>
      <protection/>
    </xf>
    <xf numFmtId="174" fontId="5" fillId="0" borderId="0" xfId="0" applyFont="1" applyAlignment="1" applyProtection="1">
      <alignment horizontal="left" wrapText="1"/>
      <protection/>
    </xf>
    <xf numFmtId="5" fontId="8" fillId="0" borderId="0" xfId="0" applyNumberFormat="1" applyFont="1" applyAlignment="1" applyProtection="1">
      <alignment/>
      <protection/>
    </xf>
    <xf numFmtId="174" fontId="0" fillId="0" borderId="0" xfId="0" applyFont="1" applyAlignment="1" applyProtection="1">
      <alignment horizontal="right"/>
      <protection/>
    </xf>
    <xf numFmtId="173" fontId="0" fillId="0" borderId="0" xfId="0" applyNumberFormat="1" applyFont="1" applyAlignment="1" applyProtection="1">
      <alignment/>
      <protection/>
    </xf>
    <xf numFmtId="7" fontId="7" fillId="0" borderId="0" xfId="0" applyNumberFormat="1" applyFont="1" applyAlignment="1" applyProtection="1">
      <alignment/>
      <protection/>
    </xf>
    <xf numFmtId="7" fontId="8" fillId="0" borderId="0" xfId="0" applyNumberFormat="1" applyFont="1" applyAlignment="1" applyProtection="1">
      <alignment/>
      <protection/>
    </xf>
    <xf numFmtId="174" fontId="0" fillId="0" borderId="0" xfId="0" applyFont="1" applyAlignment="1" applyProtection="1">
      <alignment horizontal="center"/>
      <protection/>
    </xf>
    <xf numFmtId="7" fontId="0" fillId="0" borderId="0" xfId="0" applyNumberFormat="1" applyFont="1" applyAlignment="1" applyProtection="1">
      <alignment horizontal="right"/>
      <protection/>
    </xf>
    <xf numFmtId="174" fontId="0" fillId="0" borderId="0" xfId="0" applyFill="1" applyAlignment="1" applyProtection="1">
      <alignment/>
      <protection/>
    </xf>
    <xf numFmtId="7" fontId="0" fillId="0" borderId="0" xfId="0" applyNumberFormat="1" applyFill="1" applyAlignment="1" applyProtection="1">
      <alignment/>
      <protection/>
    </xf>
    <xf numFmtId="7" fontId="7" fillId="0" borderId="0" xfId="0" applyNumberFormat="1" applyFont="1" applyFill="1" applyAlignment="1" applyProtection="1">
      <alignment/>
      <protection/>
    </xf>
    <xf numFmtId="174" fontId="0" fillId="0" borderId="0" xfId="0" applyFont="1" applyFill="1" applyAlignment="1" applyProtection="1">
      <alignment/>
      <protection/>
    </xf>
    <xf numFmtId="174" fontId="12" fillId="0" borderId="0" xfId="0" applyFont="1" applyFill="1" applyAlignment="1" applyProtection="1">
      <alignment/>
      <protection/>
    </xf>
    <xf numFmtId="174" fontId="4" fillId="0" borderId="0" xfId="0" applyFont="1" applyAlignment="1" applyProtection="1">
      <alignment/>
      <protection/>
    </xf>
    <xf numFmtId="7" fontId="0" fillId="33" borderId="0" xfId="0" applyNumberFormat="1" applyFont="1" applyFill="1" applyAlignment="1" applyProtection="1">
      <alignment horizontal="center" wrapText="1"/>
      <protection/>
    </xf>
    <xf numFmtId="174" fontId="0" fillId="33" borderId="0" xfId="0" applyFont="1" applyFill="1" applyAlignment="1" applyProtection="1">
      <alignment horizontal="center" wrapText="1"/>
      <protection/>
    </xf>
    <xf numFmtId="174" fontId="12" fillId="0" borderId="0" xfId="0" applyFont="1" applyAlignment="1" applyProtection="1">
      <alignment/>
      <protection/>
    </xf>
    <xf numFmtId="174" fontId="5" fillId="0" borderId="0" xfId="0" applyFont="1" applyFill="1" applyAlignment="1" applyProtection="1">
      <alignment horizontal="center" wrapText="1"/>
      <protection/>
    </xf>
    <xf numFmtId="7" fontId="0" fillId="0" borderId="0" xfId="0" applyNumberFormat="1" applyFont="1" applyFill="1" applyAlignment="1" applyProtection="1">
      <alignment/>
      <protection/>
    </xf>
    <xf numFmtId="5" fontId="0" fillId="0" borderId="0" xfId="0" applyNumberFormat="1" applyFont="1" applyFill="1" applyAlignment="1" applyProtection="1">
      <alignment/>
      <protection/>
    </xf>
    <xf numFmtId="174" fontId="15" fillId="0" borderId="0" xfId="0" applyFont="1" applyFill="1" applyAlignment="1" applyProtection="1">
      <alignment/>
      <protection/>
    </xf>
    <xf numFmtId="7" fontId="3" fillId="0" borderId="0" xfId="0" applyNumberFormat="1" applyFont="1" applyFill="1" applyAlignment="1" applyProtection="1">
      <alignment horizontal="right"/>
      <protection/>
    </xf>
    <xf numFmtId="174" fontId="6" fillId="0" borderId="0" xfId="0" applyFont="1" applyFill="1" applyAlignment="1" applyProtection="1">
      <alignment/>
      <protection/>
    </xf>
    <xf numFmtId="174" fontId="16" fillId="0" borderId="0" xfId="0" applyFont="1" applyFill="1" applyAlignment="1" applyProtection="1">
      <alignment/>
      <protection/>
    </xf>
    <xf numFmtId="174" fontId="4" fillId="0" borderId="0" xfId="0" applyFont="1" applyFill="1" applyAlignment="1" applyProtection="1">
      <alignment/>
      <protection/>
    </xf>
    <xf numFmtId="7" fontId="16" fillId="0" borderId="0" xfId="0" applyNumberFormat="1" applyFont="1" applyFill="1" applyAlignment="1" applyProtection="1">
      <alignment/>
      <protection/>
    </xf>
    <xf numFmtId="5" fontId="16" fillId="0" borderId="0" xfId="0" applyNumberFormat="1" applyFont="1" applyFill="1" applyAlignment="1" applyProtection="1">
      <alignment/>
      <protection/>
    </xf>
    <xf numFmtId="174" fontId="13" fillId="0" borderId="0" xfId="0" applyFont="1" applyFill="1" applyAlignment="1" applyProtection="1">
      <alignment/>
      <protection/>
    </xf>
    <xf numFmtId="7" fontId="13" fillId="0" borderId="0" xfId="0" applyNumberFormat="1" applyFont="1" applyFill="1" applyAlignment="1" applyProtection="1">
      <alignment/>
      <protection/>
    </xf>
    <xf numFmtId="5" fontId="13" fillId="0" borderId="0" xfId="0" applyNumberFormat="1" applyFont="1" applyFill="1" applyAlignment="1" applyProtection="1">
      <alignment/>
      <protection/>
    </xf>
    <xf numFmtId="174" fontId="0" fillId="0" borderId="0" xfId="0" applyFont="1" applyFill="1" applyAlignment="1" applyProtection="1">
      <alignment/>
      <protection/>
    </xf>
    <xf numFmtId="0" fontId="0" fillId="0" borderId="0" xfId="0" applyNumberFormat="1" applyFill="1" applyAlignment="1" applyProtection="1">
      <alignment/>
      <protection/>
    </xf>
    <xf numFmtId="172" fontId="0" fillId="0" borderId="0" xfId="0" applyNumberFormat="1" applyFill="1" applyAlignment="1" applyProtection="1">
      <alignment/>
      <protection/>
    </xf>
    <xf numFmtId="0" fontId="0" fillId="0" borderId="0" xfId="0" applyNumberFormat="1" applyFont="1" applyFill="1" applyAlignment="1" applyProtection="1">
      <alignment/>
      <protection/>
    </xf>
    <xf numFmtId="7" fontId="0" fillId="0" borderId="0" xfId="0" applyNumberFormat="1" applyFont="1" applyFill="1" applyAlignment="1" applyProtection="1">
      <alignment horizontal="left" wrapText="1"/>
      <protection/>
    </xf>
    <xf numFmtId="172" fontId="0" fillId="0" borderId="0" xfId="0" applyNumberFormat="1" applyFont="1" applyFill="1" applyAlignment="1" applyProtection="1">
      <alignment horizontal="left" wrapText="1"/>
      <protection/>
    </xf>
    <xf numFmtId="7" fontId="0" fillId="0" borderId="0" xfId="0" applyNumberFormat="1" applyFont="1" applyFill="1" applyAlignment="1" applyProtection="1">
      <alignment horizontal="right"/>
      <protection/>
    </xf>
    <xf numFmtId="7" fontId="0" fillId="0" borderId="0" xfId="0" applyNumberFormat="1" applyFill="1" applyAlignment="1" applyProtection="1">
      <alignment horizontal="right"/>
      <protection/>
    </xf>
    <xf numFmtId="172" fontId="0" fillId="34" borderId="0" xfId="0" applyNumberFormat="1" applyFill="1" applyAlignment="1" applyProtection="1">
      <alignment/>
      <protection/>
    </xf>
    <xf numFmtId="7" fontId="0" fillId="34" borderId="0" xfId="0" applyNumberFormat="1" applyFill="1" applyAlignment="1" applyProtection="1">
      <alignment/>
      <protection/>
    </xf>
    <xf numFmtId="0" fontId="12" fillId="0" borderId="10" xfId="0" applyNumberFormat="1" applyFont="1" applyBorder="1" applyAlignment="1" applyProtection="1">
      <alignment/>
      <protection/>
    </xf>
    <xf numFmtId="0" fontId="12" fillId="0" borderId="0" xfId="0" applyNumberFormat="1" applyFont="1" applyBorder="1" applyAlignment="1" applyProtection="1">
      <alignment/>
      <protection/>
    </xf>
    <xf numFmtId="0" fontId="19" fillId="0" borderId="11" xfId="0" applyNumberFormat="1" applyFont="1" applyBorder="1" applyAlignment="1" applyProtection="1">
      <alignment horizontal="center"/>
      <protection/>
    </xf>
    <xf numFmtId="0" fontId="19" fillId="0" borderId="12" xfId="0" applyNumberFormat="1" applyFont="1" applyBorder="1" applyAlignment="1" applyProtection="1">
      <alignment horizontal="center"/>
      <protection/>
    </xf>
    <xf numFmtId="0" fontId="19" fillId="0" borderId="12" xfId="0" applyNumberFormat="1" applyFont="1" applyBorder="1" applyAlignment="1" applyProtection="1">
      <alignment/>
      <protection/>
    </xf>
    <xf numFmtId="0" fontId="19" fillId="0" borderId="13" xfId="0" applyNumberFormat="1" applyFont="1" applyBorder="1" applyAlignment="1" applyProtection="1">
      <alignment horizontal="center"/>
      <protection/>
    </xf>
    <xf numFmtId="37" fontId="21" fillId="0" borderId="14" xfId="0" applyNumberFormat="1" applyFont="1" applyBorder="1" applyAlignment="1" applyProtection="1">
      <alignment horizontal="center"/>
      <protection/>
    </xf>
    <xf numFmtId="37" fontId="21" fillId="0" borderId="15" xfId="0" applyNumberFormat="1" applyFont="1" applyBorder="1" applyAlignment="1" applyProtection="1">
      <alignment horizontal="center"/>
      <protection/>
    </xf>
    <xf numFmtId="0" fontId="22" fillId="0" borderId="15" xfId="0" applyNumberFormat="1" applyFont="1" applyBorder="1" applyAlignment="1" applyProtection="1">
      <alignment/>
      <protection/>
    </xf>
    <xf numFmtId="0" fontId="2" fillId="0" borderId="13" xfId="0" applyNumberFormat="1" applyFont="1" applyBorder="1" applyAlignment="1" applyProtection="1">
      <alignment/>
      <protection/>
    </xf>
    <xf numFmtId="0" fontId="2" fillId="0" borderId="11" xfId="0" applyNumberFormat="1" applyFont="1" applyBorder="1" applyAlignment="1" applyProtection="1">
      <alignment/>
      <protection/>
    </xf>
    <xf numFmtId="0" fontId="2" fillId="0" borderId="12" xfId="0" applyNumberFormat="1" applyFont="1" applyBorder="1" applyAlignment="1" applyProtection="1">
      <alignment/>
      <protection/>
    </xf>
    <xf numFmtId="0" fontId="23" fillId="0" borderId="13" xfId="0" applyNumberFormat="1" applyFont="1" applyBorder="1" applyAlignment="1" applyProtection="1">
      <alignment/>
      <protection/>
    </xf>
    <xf numFmtId="178" fontId="83" fillId="0" borderId="16" xfId="0" applyNumberFormat="1" applyFont="1" applyFill="1" applyBorder="1" applyAlignment="1" applyProtection="1">
      <alignment/>
      <protection/>
    </xf>
    <xf numFmtId="0" fontId="84" fillId="0" borderId="12" xfId="0" applyNumberFormat="1" applyFont="1" applyBorder="1" applyAlignment="1" applyProtection="1">
      <alignment/>
      <protection/>
    </xf>
    <xf numFmtId="0" fontId="2" fillId="0" borderId="10" xfId="0" applyNumberFormat="1" applyFont="1" applyBorder="1" applyAlignment="1" applyProtection="1">
      <alignment/>
      <protection/>
    </xf>
    <xf numFmtId="164" fontId="24" fillId="0" borderId="17" xfId="0" applyNumberFormat="1" applyFont="1" applyFill="1" applyBorder="1" applyAlignment="1" applyProtection="1">
      <alignment/>
      <protection/>
    </xf>
    <xf numFmtId="164" fontId="24" fillId="0" borderId="18" xfId="0" applyNumberFormat="1" applyFont="1" applyFill="1" applyBorder="1" applyAlignment="1" applyProtection="1">
      <alignment/>
      <protection/>
    </xf>
    <xf numFmtId="164" fontId="2" fillId="0" borderId="19" xfId="0" applyNumberFormat="1" applyFont="1" applyFill="1" applyBorder="1" applyAlignment="1" applyProtection="1">
      <alignment/>
      <protection/>
    </xf>
    <xf numFmtId="166" fontId="64" fillId="0" borderId="17" xfId="0" applyNumberFormat="1" applyFont="1" applyFill="1" applyBorder="1" applyAlignment="1" applyProtection="1">
      <alignment/>
      <protection/>
    </xf>
    <xf numFmtId="166" fontId="64" fillId="0" borderId="18" xfId="0" applyNumberFormat="1" applyFont="1" applyFill="1" applyBorder="1" applyAlignment="1" applyProtection="1">
      <alignment/>
      <protection/>
    </xf>
    <xf numFmtId="172" fontId="64" fillId="0" borderId="20" xfId="0" applyNumberFormat="1" applyFont="1" applyFill="1" applyBorder="1" applyAlignment="1" applyProtection="1">
      <alignment/>
      <protection/>
    </xf>
    <xf numFmtId="172" fontId="64" fillId="0" borderId="17" xfId="0" applyNumberFormat="1" applyFont="1" applyFill="1" applyBorder="1" applyAlignment="1" applyProtection="1">
      <alignment/>
      <protection/>
    </xf>
    <xf numFmtId="172" fontId="64" fillId="0" borderId="18" xfId="0" applyNumberFormat="1" applyFont="1" applyFill="1" applyBorder="1" applyAlignment="1" applyProtection="1">
      <alignment/>
      <protection/>
    </xf>
    <xf numFmtId="164" fontId="85" fillId="0" borderId="19" xfId="0" applyNumberFormat="1" applyFont="1" applyFill="1" applyBorder="1" applyAlignment="1" applyProtection="1">
      <alignment/>
      <protection/>
    </xf>
    <xf numFmtId="164" fontId="64" fillId="0" borderId="20" xfId="0" applyNumberFormat="1" applyFont="1" applyFill="1" applyBorder="1" applyAlignment="1" applyProtection="1">
      <alignment/>
      <protection/>
    </xf>
    <xf numFmtId="164" fontId="64" fillId="0" borderId="17" xfId="0" applyNumberFormat="1" applyFont="1" applyFill="1" applyBorder="1" applyAlignment="1" applyProtection="1">
      <alignment/>
      <protection/>
    </xf>
    <xf numFmtId="164" fontId="64" fillId="0" borderId="18" xfId="0" applyNumberFormat="1" applyFont="1" applyFill="1" applyBorder="1" applyAlignment="1" applyProtection="1">
      <alignment/>
      <protection/>
    </xf>
    <xf numFmtId="0" fontId="3" fillId="0" borderId="21"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166" fontId="64" fillId="0" borderId="23" xfId="0" applyNumberFormat="1" applyFont="1" applyFill="1" applyBorder="1" applyAlignment="1" applyProtection="1">
      <alignment/>
      <protection/>
    </xf>
    <xf numFmtId="0" fontId="5" fillId="34" borderId="0" xfId="0" applyNumberFormat="1" applyFont="1" applyFill="1" applyAlignment="1" applyProtection="1">
      <alignment/>
      <protection/>
    </xf>
    <xf numFmtId="0" fontId="11" fillId="0" borderId="0" xfId="0" applyNumberFormat="1" applyFont="1" applyAlignment="1" applyProtection="1">
      <alignment/>
      <protection/>
    </xf>
    <xf numFmtId="0" fontId="14" fillId="0" borderId="0" xfId="0" applyNumberFormat="1" applyFont="1" applyAlignment="1" applyProtection="1">
      <alignment horizontal="left"/>
      <protection/>
    </xf>
    <xf numFmtId="0" fontId="18" fillId="0" borderId="0" xfId="0" applyNumberFormat="1" applyFont="1" applyBorder="1" applyAlignment="1" applyProtection="1">
      <alignment vertical="top"/>
      <protection/>
    </xf>
    <xf numFmtId="0" fontId="0" fillId="0" borderId="0" xfId="0" applyNumberFormat="1" applyFont="1" applyAlignment="1" applyProtection="1">
      <alignment vertical="top" wrapText="1"/>
      <protection/>
    </xf>
    <xf numFmtId="0" fontId="0" fillId="0" borderId="0" xfId="0" applyNumberFormat="1" applyFont="1" applyAlignment="1" applyProtection="1">
      <alignment/>
      <protection/>
    </xf>
    <xf numFmtId="0" fontId="14" fillId="0" borderId="0" xfId="0" applyNumberFormat="1" applyFont="1" applyAlignment="1" applyProtection="1">
      <alignment/>
      <protection/>
    </xf>
    <xf numFmtId="0" fontId="0" fillId="0" borderId="0" xfId="0" applyNumberFormat="1" applyAlignment="1" applyProtection="1">
      <alignment/>
      <protection/>
    </xf>
    <xf numFmtId="0" fontId="0" fillId="34" borderId="0" xfId="0" applyNumberFormat="1" applyFill="1" applyAlignment="1" applyProtection="1">
      <alignment/>
      <protection/>
    </xf>
    <xf numFmtId="0" fontId="5" fillId="0" borderId="0" xfId="0" applyNumberFormat="1" applyFont="1" applyFill="1" applyAlignment="1" applyProtection="1">
      <alignment/>
      <protection/>
    </xf>
    <xf numFmtId="0" fontId="0" fillId="0" borderId="0" xfId="0" applyNumberFormat="1" applyFont="1" applyFill="1" applyAlignment="1" applyProtection="1">
      <alignment horizontal="left" wrapText="1"/>
      <protection/>
    </xf>
    <xf numFmtId="0" fontId="5" fillId="0" borderId="0" xfId="0" applyNumberFormat="1" applyFont="1" applyFill="1" applyAlignment="1" applyProtection="1">
      <alignment horizontal="left"/>
      <protection/>
    </xf>
    <xf numFmtId="0" fontId="0" fillId="0" borderId="0" xfId="0" applyNumberFormat="1" applyFont="1" applyAlignment="1" applyProtection="1">
      <alignment vertical="top"/>
      <protection/>
    </xf>
    <xf numFmtId="0" fontId="2" fillId="0" borderId="0" xfId="0" applyNumberFormat="1" applyFont="1" applyBorder="1" applyAlignment="1" applyProtection="1">
      <alignment/>
      <protection/>
    </xf>
    <xf numFmtId="0" fontId="5" fillId="0"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2" fillId="0" borderId="24" xfId="0" applyNumberFormat="1" applyFont="1" applyBorder="1" applyAlignment="1" applyProtection="1">
      <alignment/>
      <protection/>
    </xf>
    <xf numFmtId="0" fontId="20" fillId="0" borderId="25" xfId="0" applyNumberFormat="1" applyFont="1" applyBorder="1" applyAlignment="1" applyProtection="1">
      <alignment/>
      <protection/>
    </xf>
    <xf numFmtId="0" fontId="2" fillId="0" borderId="15" xfId="0" applyNumberFormat="1" applyFont="1" applyBorder="1" applyAlignment="1" applyProtection="1">
      <alignment/>
      <protection/>
    </xf>
    <xf numFmtId="0" fontId="19" fillId="0" borderId="24" xfId="0" applyNumberFormat="1" applyFont="1" applyBorder="1" applyAlignment="1" applyProtection="1">
      <alignment/>
      <protection/>
    </xf>
    <xf numFmtId="0" fontId="83" fillId="0" borderId="26" xfId="0" applyNumberFormat="1" applyFont="1" applyBorder="1" applyAlignment="1" applyProtection="1">
      <alignment/>
      <protection/>
    </xf>
    <xf numFmtId="0" fontId="86" fillId="0" borderId="0" xfId="0" applyNumberFormat="1" applyFont="1" applyAlignment="1" applyProtection="1">
      <alignment/>
      <protection/>
    </xf>
    <xf numFmtId="0" fontId="83" fillId="0" borderId="0" xfId="0" applyNumberFormat="1" applyFont="1" applyBorder="1" applyAlignment="1" applyProtection="1">
      <alignment/>
      <protection/>
    </xf>
    <xf numFmtId="0" fontId="83" fillId="0" borderId="19" xfId="0" applyNumberFormat="1" applyFont="1" applyBorder="1" applyAlignment="1" applyProtection="1">
      <alignment/>
      <protection/>
    </xf>
    <xf numFmtId="0" fontId="83" fillId="0" borderId="27" xfId="0" applyNumberFormat="1" applyFont="1" applyBorder="1" applyAlignment="1" applyProtection="1">
      <alignment/>
      <protection/>
    </xf>
    <xf numFmtId="179" fontId="83" fillId="0" borderId="0" xfId="0" applyNumberFormat="1" applyFont="1" applyBorder="1" applyAlignment="1" applyProtection="1">
      <alignment/>
      <protection/>
    </xf>
    <xf numFmtId="179" fontId="83" fillId="0" borderId="28" xfId="0" applyNumberFormat="1" applyFont="1" applyBorder="1" applyAlignment="1" applyProtection="1">
      <alignment/>
      <protection/>
    </xf>
    <xf numFmtId="179" fontId="86" fillId="0" borderId="0" xfId="0" applyNumberFormat="1" applyFont="1" applyAlignment="1" applyProtection="1">
      <alignment/>
      <protection/>
    </xf>
    <xf numFmtId="0" fontId="86" fillId="0" borderId="26" xfId="0" applyNumberFormat="1" applyFont="1" applyBorder="1" applyAlignment="1" applyProtection="1">
      <alignment/>
      <protection/>
    </xf>
    <xf numFmtId="0" fontId="86" fillId="0" borderId="0" xfId="0" applyNumberFormat="1" applyFont="1" applyBorder="1" applyAlignment="1" applyProtection="1">
      <alignment/>
      <protection/>
    </xf>
    <xf numFmtId="0" fontId="83" fillId="0" borderId="29" xfId="0" applyNumberFormat="1" applyFont="1" applyBorder="1" applyAlignment="1" applyProtection="1">
      <alignment/>
      <protection/>
    </xf>
    <xf numFmtId="0" fontId="83" fillId="0" borderId="20" xfId="0" applyNumberFormat="1" applyFont="1" applyBorder="1" applyAlignment="1" applyProtection="1">
      <alignment/>
      <protection/>
    </xf>
    <xf numFmtId="0" fontId="86" fillId="0" borderId="30" xfId="0" applyNumberFormat="1" applyFont="1" applyBorder="1" applyAlignment="1" applyProtection="1">
      <alignment/>
      <protection/>
    </xf>
    <xf numFmtId="0" fontId="83" fillId="0" borderId="30" xfId="0" applyNumberFormat="1" applyFont="1" applyBorder="1" applyAlignment="1" applyProtection="1">
      <alignment/>
      <protection/>
    </xf>
    <xf numFmtId="0" fontId="87" fillId="0" borderId="26" xfId="0" applyNumberFormat="1" applyFont="1" applyBorder="1" applyAlignment="1" applyProtection="1">
      <alignment/>
      <protection/>
    </xf>
    <xf numFmtId="0" fontId="64" fillId="0" borderId="26" xfId="0" applyNumberFormat="1" applyFont="1" applyBorder="1" applyAlignment="1" applyProtection="1">
      <alignment/>
      <protection/>
    </xf>
    <xf numFmtId="179" fontId="88" fillId="0" borderId="10" xfId="0" applyNumberFormat="1" applyFont="1" applyBorder="1" applyAlignment="1" applyProtection="1">
      <alignment/>
      <protection/>
    </xf>
    <xf numFmtId="179" fontId="64" fillId="0" borderId="10" xfId="0" applyNumberFormat="1" applyFont="1" applyBorder="1" applyAlignment="1" applyProtection="1">
      <alignment/>
      <protection/>
    </xf>
    <xf numFmtId="0" fontId="87" fillId="0" borderId="0" xfId="0" applyNumberFormat="1" applyFont="1" applyBorder="1" applyAlignment="1" applyProtection="1">
      <alignment/>
      <protection/>
    </xf>
    <xf numFmtId="0" fontId="64" fillId="0" borderId="0" xfId="0" applyNumberFormat="1" applyFont="1" applyBorder="1" applyAlignment="1" applyProtection="1">
      <alignment/>
      <protection/>
    </xf>
    <xf numFmtId="0" fontId="87" fillId="0" borderId="0" xfId="0" applyNumberFormat="1" applyFont="1" applyAlignment="1" applyProtection="1">
      <alignment/>
      <protection/>
    </xf>
    <xf numFmtId="0" fontId="81" fillId="0" borderId="12" xfId="0" applyNumberFormat="1" applyFont="1" applyBorder="1" applyAlignment="1" applyProtection="1">
      <alignment/>
      <protection/>
    </xf>
    <xf numFmtId="164" fontId="64" fillId="0" borderId="13" xfId="0" applyNumberFormat="1" applyFont="1" applyBorder="1" applyAlignment="1" applyProtection="1">
      <alignment/>
      <protection/>
    </xf>
    <xf numFmtId="0" fontId="89" fillId="0" borderId="13" xfId="0" applyNumberFormat="1" applyFont="1" applyBorder="1" applyAlignment="1" applyProtection="1">
      <alignment/>
      <protection/>
    </xf>
    <xf numFmtId="180" fontId="64" fillId="0" borderId="13" xfId="42" applyNumberFormat="1" applyFont="1" applyBorder="1" applyAlignment="1" applyProtection="1">
      <alignment/>
      <protection/>
    </xf>
    <xf numFmtId="0" fontId="64" fillId="0" borderId="13" xfId="0" applyNumberFormat="1" applyFont="1" applyBorder="1" applyAlignment="1" applyProtection="1">
      <alignment/>
      <protection/>
    </xf>
    <xf numFmtId="0" fontId="64" fillId="0" borderId="11" xfId="0" applyNumberFormat="1" applyFont="1" applyBorder="1" applyAlignment="1" applyProtection="1">
      <alignment/>
      <protection/>
    </xf>
    <xf numFmtId="0" fontId="64" fillId="0" borderId="31" xfId="0" applyNumberFormat="1" applyFont="1" applyBorder="1" applyAlignment="1" applyProtection="1">
      <alignment/>
      <protection/>
    </xf>
    <xf numFmtId="0" fontId="64" fillId="0" borderId="32" xfId="0" applyNumberFormat="1" applyFont="1" applyBorder="1" applyAlignment="1" applyProtection="1">
      <alignment/>
      <protection/>
    </xf>
    <xf numFmtId="0" fontId="0"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87" fillId="0" borderId="0" xfId="0" applyNumberFormat="1" applyFont="1" applyFill="1" applyBorder="1" applyAlignment="1" applyProtection="1">
      <alignment/>
      <protection/>
    </xf>
    <xf numFmtId="0" fontId="64" fillId="0" borderId="0" xfId="0" applyNumberFormat="1" applyFont="1" applyFill="1" applyBorder="1" applyAlignment="1" applyProtection="1">
      <alignment/>
      <protection/>
    </xf>
    <xf numFmtId="0" fontId="87" fillId="0" borderId="0" xfId="0" applyNumberFormat="1" applyFont="1" applyFill="1" applyAlignment="1" applyProtection="1">
      <alignment/>
      <protection/>
    </xf>
    <xf numFmtId="0" fontId="90" fillId="0" borderId="0" xfId="0" applyNumberFormat="1" applyFont="1" applyFill="1" applyBorder="1" applyAlignment="1" applyProtection="1">
      <alignment/>
      <protection/>
    </xf>
    <xf numFmtId="0" fontId="85" fillId="0" borderId="0" xfId="0" applyNumberFormat="1" applyFont="1" applyFill="1" applyBorder="1" applyAlignment="1" applyProtection="1">
      <alignment/>
      <protection/>
    </xf>
    <xf numFmtId="0" fontId="90" fillId="0" borderId="0" xfId="0" applyNumberFormat="1" applyFont="1" applyFill="1" applyAlignment="1" applyProtection="1">
      <alignment/>
      <protection/>
    </xf>
    <xf numFmtId="174" fontId="0" fillId="0" borderId="0" xfId="0" applyAlignment="1" applyProtection="1">
      <alignment/>
      <protection locked="0"/>
    </xf>
    <xf numFmtId="0" fontId="18" fillId="0" borderId="0" xfId="0" applyNumberFormat="1" applyFont="1" applyBorder="1" applyAlignment="1" applyProtection="1">
      <alignment vertical="top"/>
      <protection locked="0"/>
    </xf>
    <xf numFmtId="0" fontId="0" fillId="0" borderId="0" xfId="0" applyNumberFormat="1" applyFont="1" applyAlignment="1" applyProtection="1">
      <alignment vertical="top" wrapText="1"/>
      <protection locked="0"/>
    </xf>
    <xf numFmtId="0" fontId="0" fillId="0" borderId="0" xfId="0" applyNumberFormat="1" applyFont="1" applyAlignment="1" applyProtection="1">
      <alignment/>
      <protection locked="0"/>
    </xf>
    <xf numFmtId="0" fontId="0" fillId="0" borderId="0" xfId="0" applyNumberFormat="1" applyAlignment="1" applyProtection="1">
      <alignment vertical="top" wrapText="1"/>
      <protection locked="0"/>
    </xf>
    <xf numFmtId="0" fontId="0" fillId="0" borderId="0" xfId="0" applyNumberFormat="1" applyAlignment="1" applyProtection="1">
      <alignment/>
      <protection locked="0"/>
    </xf>
    <xf numFmtId="49" fontId="10" fillId="0" borderId="33" xfId="0" applyNumberFormat="1" applyFont="1" applyFill="1" applyBorder="1" applyAlignment="1" applyProtection="1">
      <alignment horizontal="left"/>
      <protection locked="0"/>
    </xf>
    <xf numFmtId="175" fontId="91" fillId="0" borderId="0" xfId="0" applyNumberFormat="1" applyFont="1" applyFill="1" applyAlignment="1" applyProtection="1">
      <alignment/>
      <protection locked="0"/>
    </xf>
    <xf numFmtId="10" fontId="8" fillId="0" borderId="0" xfId="0" applyNumberFormat="1" applyFont="1" applyAlignment="1" applyProtection="1">
      <alignment/>
      <protection locked="0"/>
    </xf>
    <xf numFmtId="174" fontId="83" fillId="0" borderId="17" xfId="0" applyNumberFormat="1" applyFont="1" applyFill="1" applyBorder="1" applyAlignment="1" applyProtection="1">
      <alignment/>
      <protection locked="0"/>
    </xf>
    <xf numFmtId="174" fontId="83" fillId="0" borderId="18" xfId="0" applyNumberFormat="1" applyFont="1" applyFill="1" applyBorder="1" applyAlignment="1" applyProtection="1">
      <alignment/>
      <protection locked="0"/>
    </xf>
    <xf numFmtId="172" fontId="24" fillId="0" borderId="17" xfId="0" applyNumberFormat="1" applyFont="1" applyFill="1" applyBorder="1" applyAlignment="1" applyProtection="1">
      <alignment/>
      <protection locked="0"/>
    </xf>
    <xf numFmtId="172" fontId="24" fillId="0" borderId="18" xfId="0" applyNumberFormat="1" applyFont="1" applyFill="1" applyBorder="1" applyAlignment="1" applyProtection="1">
      <alignment/>
      <protection locked="0"/>
    </xf>
    <xf numFmtId="164" fontId="85" fillId="0" borderId="17" xfId="0" applyNumberFormat="1" applyFont="1" applyFill="1" applyBorder="1" applyAlignment="1" applyProtection="1">
      <alignment/>
      <protection locked="0"/>
    </xf>
    <xf numFmtId="164" fontId="85" fillId="0" borderId="18" xfId="0" applyNumberFormat="1" applyFont="1" applyFill="1" applyBorder="1" applyAlignment="1" applyProtection="1">
      <alignment/>
      <protection locked="0"/>
    </xf>
    <xf numFmtId="0" fontId="5" fillId="0" borderId="0" xfId="0" applyNumberFormat="1" applyFont="1" applyAlignment="1">
      <alignment/>
    </xf>
    <xf numFmtId="0" fontId="0" fillId="0" borderId="0" xfId="0" applyNumberFormat="1" applyAlignment="1">
      <alignment/>
    </xf>
    <xf numFmtId="174" fontId="3" fillId="0" borderId="0" xfId="0" applyFont="1" applyFill="1" applyAlignment="1" applyProtection="1">
      <alignment horizontal="right"/>
      <protection/>
    </xf>
    <xf numFmtId="0" fontId="5" fillId="0" borderId="0" xfId="0" applyNumberFormat="1" applyFont="1" applyAlignment="1" applyProtection="1">
      <alignment/>
      <protection/>
    </xf>
    <xf numFmtId="0" fontId="92" fillId="0" borderId="0" xfId="0" applyNumberFormat="1" applyFont="1" applyAlignment="1" applyProtection="1">
      <alignment/>
      <protection/>
    </xf>
    <xf numFmtId="0" fontId="0" fillId="35" borderId="33" xfId="0" applyNumberFormat="1" applyFont="1" applyFill="1" applyBorder="1" applyAlignment="1" applyProtection="1">
      <alignment horizontal="left"/>
      <protection/>
    </xf>
    <xf numFmtId="0" fontId="0" fillId="35" borderId="33" xfId="0" applyNumberFormat="1" applyFont="1" applyFill="1" applyBorder="1" applyAlignment="1" applyProtection="1">
      <alignment horizontal="center"/>
      <protection/>
    </xf>
    <xf numFmtId="44" fontId="0" fillId="35" borderId="33" xfId="46" applyFont="1" applyFill="1" applyBorder="1" applyAlignment="1" applyProtection="1">
      <alignment horizontal="center" wrapText="1"/>
      <protection/>
    </xf>
    <xf numFmtId="0" fontId="0" fillId="0" borderId="0" xfId="0" applyNumberFormat="1" applyFont="1" applyAlignment="1" applyProtection="1">
      <alignment horizontal="left"/>
      <protection/>
    </xf>
    <xf numFmtId="0" fontId="26" fillId="0" borderId="0" xfId="0" applyNumberFormat="1" applyFont="1" applyBorder="1" applyAlignment="1" applyProtection="1">
      <alignment vertical="top"/>
      <protection/>
    </xf>
    <xf numFmtId="0" fontId="3" fillId="0" borderId="0" xfId="0" applyNumberFormat="1" applyFont="1" applyAlignment="1">
      <alignment horizontal="left"/>
    </xf>
    <xf numFmtId="0" fontId="3" fillId="0" borderId="0" xfId="0" applyNumberFormat="1" applyFont="1" applyAlignment="1">
      <alignment/>
    </xf>
    <xf numFmtId="166" fontId="0" fillId="0" borderId="0" xfId="0" applyNumberFormat="1" applyAlignment="1" applyProtection="1">
      <alignment/>
      <protection/>
    </xf>
    <xf numFmtId="0" fontId="5" fillId="34" borderId="0" xfId="0" applyNumberFormat="1" applyFont="1" applyFill="1" applyAlignment="1">
      <alignment horizontal="right"/>
    </xf>
    <xf numFmtId="174" fontId="0" fillId="0" borderId="0" xfId="0" applyFill="1" applyAlignment="1">
      <alignment/>
    </xf>
    <xf numFmtId="166" fontId="0" fillId="0" borderId="0" xfId="0" applyNumberFormat="1" applyFill="1" applyAlignment="1" applyProtection="1">
      <alignment/>
      <protection/>
    </xf>
    <xf numFmtId="174" fontId="5" fillId="0" borderId="0" xfId="0" applyFont="1" applyFill="1" applyAlignment="1">
      <alignment horizontal="right"/>
    </xf>
    <xf numFmtId="174" fontId="0" fillId="0" borderId="0" xfId="0" applyFont="1" applyFill="1" applyAlignment="1">
      <alignment horizontal="right"/>
    </xf>
    <xf numFmtId="184" fontId="0" fillId="0" borderId="0" xfId="0" applyNumberFormat="1" applyFill="1" applyAlignment="1">
      <alignment horizontal="right"/>
    </xf>
    <xf numFmtId="174" fontId="5" fillId="0" borderId="0" xfId="0" applyFont="1" applyFill="1" applyAlignment="1">
      <alignment/>
    </xf>
    <xf numFmtId="174" fontId="0" fillId="0" borderId="0" xfId="0" applyFont="1" applyFill="1" applyAlignment="1">
      <alignment/>
    </xf>
    <xf numFmtId="174" fontId="0" fillId="0" borderId="0" xfId="0" applyFont="1" applyFill="1" applyAlignment="1">
      <alignment horizontal="left"/>
    </xf>
    <xf numFmtId="174" fontId="0" fillId="0" borderId="33" xfId="0" applyFont="1" applyFill="1" applyBorder="1" applyAlignment="1">
      <alignment/>
    </xf>
    <xf numFmtId="166" fontId="0" fillId="0" borderId="0" xfId="0" applyNumberFormat="1" applyFont="1" applyFill="1" applyAlignment="1" applyProtection="1">
      <alignment/>
      <protection/>
    </xf>
    <xf numFmtId="174" fontId="87" fillId="0" borderId="0" xfId="0" applyFont="1" applyFill="1" applyAlignment="1">
      <alignment/>
    </xf>
    <xf numFmtId="174" fontId="87" fillId="0" borderId="0" xfId="0" applyFont="1" applyFill="1" applyAlignment="1">
      <alignment horizontal="right"/>
    </xf>
    <xf numFmtId="174" fontId="87" fillId="0" borderId="33" xfId="0" applyFont="1" applyFill="1" applyBorder="1" applyAlignment="1">
      <alignment/>
    </xf>
    <xf numFmtId="174" fontId="87" fillId="0" borderId="0" xfId="0" applyFont="1" applyFill="1" applyAlignment="1" applyProtection="1">
      <alignment/>
      <protection/>
    </xf>
    <xf numFmtId="0" fontId="93" fillId="0" borderId="0" xfId="0" applyNumberFormat="1" applyFont="1" applyFill="1" applyBorder="1" applyAlignment="1" applyProtection="1">
      <alignment horizontal="left"/>
      <protection locked="0"/>
    </xf>
    <xf numFmtId="174" fontId="0" fillId="0" borderId="0" xfId="0" applyFill="1" applyAlignment="1">
      <alignment horizontal="right"/>
    </xf>
    <xf numFmtId="0" fontId="3" fillId="0" borderId="0" xfId="0" applyNumberFormat="1" applyFont="1" applyFill="1" applyAlignment="1" applyProtection="1">
      <alignment horizontal="right"/>
      <protection/>
    </xf>
    <xf numFmtId="0" fontId="5" fillId="0" borderId="10" xfId="0" applyNumberFormat="1" applyFont="1" applyFill="1" applyBorder="1" applyAlignment="1" applyProtection="1">
      <alignment/>
      <protection/>
    </xf>
    <xf numFmtId="0" fontId="3" fillId="0" borderId="28" xfId="0" applyNumberFormat="1" applyFont="1" applyFill="1" applyBorder="1" applyAlignment="1" applyProtection="1">
      <alignment horizontal="right" vertical="top"/>
      <protection/>
    </xf>
    <xf numFmtId="0" fontId="2" fillId="34" borderId="0" xfId="0" applyNumberFormat="1" applyFont="1" applyFill="1" applyBorder="1" applyAlignment="1" applyProtection="1">
      <alignment/>
      <protection/>
    </xf>
    <xf numFmtId="0" fontId="0" fillId="34" borderId="0" xfId="0" applyNumberFormat="1" applyFont="1" applyFill="1" applyAlignment="1" applyProtection="1">
      <alignment/>
      <protection/>
    </xf>
    <xf numFmtId="0" fontId="0" fillId="0" borderId="10" xfId="0" applyNumberFormat="1" applyFont="1" applyBorder="1" applyAlignment="1" applyProtection="1">
      <alignment/>
      <protection/>
    </xf>
    <xf numFmtId="0" fontId="3" fillId="0" borderId="0" xfId="0" applyNumberFormat="1" applyFont="1" applyAlignment="1" applyProtection="1">
      <alignment horizontal="left"/>
      <protection/>
    </xf>
    <xf numFmtId="0" fontId="3" fillId="0" borderId="0" xfId="0" applyNumberFormat="1" applyFont="1" applyAlignment="1" applyProtection="1">
      <alignment/>
      <protection/>
    </xf>
    <xf numFmtId="0" fontId="3" fillId="0" borderId="0" xfId="0" applyNumberFormat="1" applyFont="1" applyAlignment="1" applyProtection="1">
      <alignment horizontal="right"/>
      <protection/>
    </xf>
    <xf numFmtId="0" fontId="5" fillId="34" borderId="0" xfId="0" applyNumberFormat="1" applyFont="1" applyFill="1" applyAlignment="1" applyProtection="1">
      <alignment horizontal="right"/>
      <protection/>
    </xf>
    <xf numFmtId="174" fontId="5" fillId="0" borderId="0" xfId="0" applyFont="1" applyFill="1" applyAlignment="1" applyProtection="1">
      <alignment horizontal="right"/>
      <protection/>
    </xf>
    <xf numFmtId="174" fontId="0" fillId="0" borderId="0" xfId="0" applyFont="1" applyFill="1" applyAlignment="1" applyProtection="1">
      <alignment horizontal="right"/>
      <protection/>
    </xf>
    <xf numFmtId="49" fontId="0" fillId="0" borderId="0" xfId="0" applyNumberFormat="1" applyFont="1" applyFill="1" applyAlignment="1" applyProtection="1">
      <alignment horizontal="right"/>
      <protection/>
    </xf>
    <xf numFmtId="184" fontId="0" fillId="0" borderId="0" xfId="0" applyNumberFormat="1" applyFill="1" applyAlignment="1" applyProtection="1">
      <alignment horizontal="right"/>
      <protection/>
    </xf>
    <xf numFmtId="174" fontId="5" fillId="0" borderId="0" xfId="0" applyFont="1" applyFill="1" applyAlignment="1" applyProtection="1">
      <alignment/>
      <protection/>
    </xf>
    <xf numFmtId="174" fontId="0" fillId="0" borderId="0" xfId="0" applyFont="1" applyFill="1" applyAlignment="1" applyProtection="1">
      <alignment horizontal="left"/>
      <protection/>
    </xf>
    <xf numFmtId="174" fontId="0" fillId="0" borderId="33" xfId="0" applyFont="1" applyFill="1" applyBorder="1" applyAlignment="1" applyProtection="1">
      <alignment/>
      <protection/>
    </xf>
    <xf numFmtId="174" fontId="6" fillId="0" borderId="0" xfId="0" applyFont="1" applyFill="1" applyAlignment="1" applyProtection="1">
      <alignment horizontal="right"/>
      <protection/>
    </xf>
    <xf numFmtId="49" fontId="10" fillId="0" borderId="0" xfId="0" applyNumberFormat="1" applyFont="1" applyFill="1" applyBorder="1" applyAlignment="1" applyProtection="1">
      <alignment horizontal="left"/>
      <protection/>
    </xf>
    <xf numFmtId="174" fontId="87" fillId="0" borderId="0" xfId="0" applyFont="1" applyFill="1" applyAlignment="1" applyProtection="1">
      <alignment horizontal="right"/>
      <protection/>
    </xf>
    <xf numFmtId="174" fontId="87" fillId="0" borderId="33" xfId="0" applyFont="1" applyFill="1" applyBorder="1" applyAlignment="1" applyProtection="1">
      <alignment/>
      <protection/>
    </xf>
    <xf numFmtId="174" fontId="94" fillId="0" borderId="0" xfId="0" applyFont="1" applyFill="1" applyAlignment="1" applyProtection="1">
      <alignment horizontal="right"/>
      <protection/>
    </xf>
    <xf numFmtId="0" fontId="93" fillId="0" borderId="0" xfId="0" applyNumberFormat="1" applyFont="1" applyFill="1" applyBorder="1" applyAlignment="1" applyProtection="1">
      <alignment horizontal="left"/>
      <protection/>
    </xf>
    <xf numFmtId="174" fontId="0" fillId="0" borderId="0" xfId="0" applyFill="1" applyAlignment="1" applyProtection="1">
      <alignment horizontal="right"/>
      <protection/>
    </xf>
    <xf numFmtId="0" fontId="5" fillId="34" borderId="20" xfId="0" applyNumberFormat="1" applyFont="1" applyFill="1" applyBorder="1" applyAlignment="1" applyProtection="1">
      <alignment horizontal="right"/>
      <protection/>
    </xf>
    <xf numFmtId="49" fontId="93" fillId="0" borderId="33" xfId="0" applyNumberFormat="1" applyFont="1" applyFill="1" applyBorder="1" applyAlignment="1" applyProtection="1">
      <alignment horizontal="left"/>
      <protection/>
    </xf>
    <xf numFmtId="184" fontId="0" fillId="0" borderId="15" xfId="0" applyNumberFormat="1" applyFill="1" applyBorder="1" applyAlignment="1" applyProtection="1">
      <alignment horizontal="right"/>
      <protection/>
    </xf>
    <xf numFmtId="179" fontId="22" fillId="0" borderId="34" xfId="61" applyNumberFormat="1" applyFont="1" applyBorder="1" applyProtection="1">
      <alignment/>
      <protection/>
    </xf>
    <xf numFmtId="0" fontId="2" fillId="0" borderId="34" xfId="0" applyNumberFormat="1" applyFont="1" applyBorder="1" applyAlignment="1" applyProtection="1">
      <alignment/>
      <protection/>
    </xf>
    <xf numFmtId="179" fontId="2" fillId="0" borderId="10" xfId="0" applyNumberFormat="1" applyFont="1" applyBorder="1" applyAlignment="1" applyProtection="1">
      <alignment/>
      <protection/>
    </xf>
    <xf numFmtId="179" fontId="2" fillId="0" borderId="34" xfId="0" applyNumberFormat="1" applyFont="1" applyBorder="1" applyAlignment="1" applyProtection="1">
      <alignment/>
      <protection/>
    </xf>
    <xf numFmtId="179" fontId="2" fillId="0" borderId="35" xfId="0" applyNumberFormat="1" applyFont="1" applyBorder="1" applyAlignment="1" applyProtection="1">
      <alignment/>
      <protection/>
    </xf>
    <xf numFmtId="179" fontId="22" fillId="0" borderId="36" xfId="61" applyNumberFormat="1" applyFont="1" applyBorder="1" applyProtection="1">
      <alignment/>
      <protection/>
    </xf>
    <xf numFmtId="179" fontId="23" fillId="0" borderId="10" xfId="0" applyNumberFormat="1" applyFont="1" applyBorder="1" applyAlignment="1" applyProtection="1">
      <alignment/>
      <protection/>
    </xf>
    <xf numFmtId="174" fontId="64" fillId="0" borderId="37" xfId="0" applyNumberFormat="1" applyFont="1" applyBorder="1" applyAlignment="1" applyProtection="1">
      <alignment/>
      <protection/>
    </xf>
    <xf numFmtId="164" fontId="64" fillId="36" borderId="38" xfId="0" applyNumberFormat="1" applyFont="1" applyFill="1" applyBorder="1" applyAlignment="1" applyProtection="1">
      <alignment/>
      <protection/>
    </xf>
    <xf numFmtId="174" fontId="83" fillId="0" borderId="20" xfId="0" applyNumberFormat="1" applyFont="1" applyFill="1" applyBorder="1" applyAlignment="1" applyProtection="1">
      <alignment/>
      <protection/>
    </xf>
    <xf numFmtId="174" fontId="7" fillId="0" borderId="0" xfId="0" applyFont="1" applyFill="1" applyAlignment="1" applyProtection="1">
      <alignment/>
      <protection/>
    </xf>
    <xf numFmtId="5" fontId="0" fillId="0" borderId="33" xfId="0" applyNumberFormat="1" applyFont="1" applyFill="1" applyBorder="1" applyAlignment="1" applyProtection="1">
      <alignment/>
      <protection/>
    </xf>
    <xf numFmtId="0" fontId="81" fillId="0" borderId="0" xfId="0" applyNumberFormat="1" applyFont="1" applyFill="1" applyAlignment="1" applyProtection="1">
      <alignment horizontal="left"/>
      <protection/>
    </xf>
    <xf numFmtId="0" fontId="2" fillId="0" borderId="0" xfId="0" applyNumberFormat="1" applyFont="1" applyFill="1" applyAlignment="1" applyProtection="1">
      <alignment/>
      <protection/>
    </xf>
    <xf numFmtId="14" fontId="86" fillId="0" borderId="0" xfId="0" applyNumberFormat="1" applyFont="1" applyFill="1" applyAlignment="1" applyProtection="1">
      <alignment horizontal="left"/>
      <protection locked="0"/>
    </xf>
    <xf numFmtId="14" fontId="10" fillId="0" borderId="33" xfId="0" applyNumberFormat="1" applyFont="1" applyFill="1" applyBorder="1" applyAlignment="1" applyProtection="1">
      <alignment horizontal="left"/>
      <protection locked="0"/>
    </xf>
    <xf numFmtId="49" fontId="0" fillId="0" borderId="33" xfId="0" applyNumberFormat="1" applyFont="1" applyFill="1" applyBorder="1" applyAlignment="1" applyProtection="1">
      <alignment/>
      <protection/>
    </xf>
    <xf numFmtId="0" fontId="93" fillId="0" borderId="0" xfId="0" applyNumberFormat="1" applyFont="1" applyFill="1" applyAlignment="1" applyProtection="1">
      <alignment horizontal="left"/>
      <protection/>
    </xf>
    <xf numFmtId="49" fontId="86" fillId="0" borderId="0" xfId="0" applyNumberFormat="1" applyFont="1" applyFill="1" applyAlignment="1" applyProtection="1">
      <alignment/>
      <protection locked="0"/>
    </xf>
    <xf numFmtId="0" fontId="95" fillId="34" borderId="0" xfId="0" applyNumberFormat="1" applyFont="1" applyFill="1" applyAlignment="1">
      <alignment/>
    </xf>
    <xf numFmtId="0" fontId="95" fillId="0" borderId="0" xfId="0" applyNumberFormat="1" applyFont="1" applyAlignment="1">
      <alignment/>
    </xf>
    <xf numFmtId="2" fontId="0" fillId="0" borderId="0" xfId="0" applyNumberFormat="1" applyBorder="1" applyAlignment="1">
      <alignment horizontal="right"/>
    </xf>
    <xf numFmtId="2" fontId="0" fillId="0" borderId="0" xfId="0" applyNumberFormat="1" applyAlignment="1">
      <alignment/>
    </xf>
    <xf numFmtId="2" fontId="0" fillId="0" borderId="0" xfId="0" applyNumberFormat="1" applyFont="1" applyFill="1" applyAlignment="1" applyProtection="1">
      <alignment horizontal="right"/>
      <protection/>
    </xf>
    <xf numFmtId="174" fontId="17" fillId="0" borderId="0" xfId="0" applyFont="1" applyFill="1" applyAlignment="1" applyProtection="1">
      <alignment/>
      <protection/>
    </xf>
    <xf numFmtId="172" fontId="0" fillId="0" borderId="0" xfId="0" applyNumberFormat="1" applyFont="1" applyFill="1" applyAlignment="1" applyProtection="1">
      <alignment/>
      <protection/>
    </xf>
    <xf numFmtId="174" fontId="0" fillId="0" borderId="0" xfId="0" applyFill="1" applyAlignment="1" applyProtection="1">
      <alignment/>
      <protection/>
    </xf>
    <xf numFmtId="0" fontId="0" fillId="0" borderId="0" xfId="0" applyNumberFormat="1" applyFont="1" applyFill="1" applyBorder="1" applyAlignment="1" applyProtection="1">
      <alignment horizontal="right"/>
      <protection/>
    </xf>
    <xf numFmtId="14" fontId="87" fillId="0" borderId="0" xfId="0" applyNumberFormat="1" applyFont="1" applyFill="1" applyAlignment="1" applyProtection="1">
      <alignment horizontal="left"/>
      <protection/>
    </xf>
    <xf numFmtId="49" fontId="96" fillId="0" borderId="0" xfId="0" applyNumberFormat="1" applyFont="1" applyAlignment="1" applyProtection="1">
      <alignment/>
      <protection locked="0"/>
    </xf>
    <xf numFmtId="0" fontId="2" fillId="0" borderId="0" xfId="0" applyNumberFormat="1" applyFont="1" applyBorder="1" applyAlignment="1">
      <alignment horizontal="left"/>
    </xf>
    <xf numFmtId="0" fontId="2" fillId="0" borderId="0" xfId="0" applyNumberFormat="1" applyFont="1" applyBorder="1" applyAlignment="1">
      <alignment/>
    </xf>
    <xf numFmtId="0" fontId="2" fillId="0" borderId="10" xfId="0" applyNumberFormat="1" applyFont="1" applyFill="1" applyBorder="1" applyAlignment="1" applyProtection="1">
      <alignment horizontal="left"/>
      <protection/>
    </xf>
    <xf numFmtId="0" fontId="2" fillId="0" borderId="10" xfId="0" applyNumberFormat="1" applyFont="1" applyFill="1" applyBorder="1" applyAlignment="1" applyProtection="1">
      <alignment/>
      <protection/>
    </xf>
    <xf numFmtId="0" fontId="22" fillId="36" borderId="25" xfId="0" applyNumberFormat="1" applyFont="1" applyFill="1" applyBorder="1" applyAlignment="1" applyProtection="1">
      <alignment horizontal="left"/>
      <protection/>
    </xf>
    <xf numFmtId="0" fontId="2" fillId="36" borderId="15" xfId="0" applyNumberFormat="1" applyFont="1" applyFill="1" applyBorder="1" applyAlignment="1" applyProtection="1">
      <alignment/>
      <protection/>
    </xf>
    <xf numFmtId="49" fontId="87" fillId="0" borderId="0" xfId="0" applyNumberFormat="1" applyFont="1" applyFill="1" applyAlignment="1" applyProtection="1">
      <alignment/>
      <protection/>
    </xf>
    <xf numFmtId="14" fontId="93" fillId="0" borderId="33" xfId="0" applyNumberFormat="1" applyFont="1" applyFill="1" applyBorder="1" applyAlignment="1" applyProtection="1">
      <alignment horizontal="left"/>
      <protection/>
    </xf>
    <xf numFmtId="49" fontId="93" fillId="0" borderId="33" xfId="0" applyNumberFormat="1" applyFont="1" applyFill="1" applyBorder="1" applyAlignment="1" applyProtection="1">
      <alignment horizontal="left"/>
      <protection locked="0"/>
    </xf>
    <xf numFmtId="49" fontId="87" fillId="0" borderId="0" xfId="0" applyNumberFormat="1" applyFont="1" applyFill="1" applyAlignment="1">
      <alignment/>
    </xf>
    <xf numFmtId="14" fontId="93" fillId="0" borderId="33" xfId="0" applyNumberFormat="1" applyFont="1" applyFill="1" applyBorder="1" applyAlignment="1" applyProtection="1">
      <alignment horizontal="left"/>
      <protection locked="0"/>
    </xf>
    <xf numFmtId="0" fontId="83" fillId="0" borderId="0" xfId="0" applyNumberFormat="1" applyFont="1" applyFill="1" applyAlignment="1" applyProtection="1">
      <alignment/>
      <protection/>
    </xf>
    <xf numFmtId="14" fontId="83" fillId="0" borderId="0" xfId="0" applyNumberFormat="1" applyFont="1" applyFill="1" applyAlignment="1" applyProtection="1">
      <alignment horizontal="left"/>
      <protection/>
    </xf>
    <xf numFmtId="0" fontId="19" fillId="0" borderId="38" xfId="0" applyNumberFormat="1" applyFont="1" applyBorder="1" applyAlignment="1" applyProtection="1">
      <alignment horizontal="center"/>
      <protection/>
    </xf>
    <xf numFmtId="174" fontId="0" fillId="0" borderId="0" xfId="0" applyFont="1" applyFill="1" applyAlignment="1" applyProtection="1">
      <alignment horizontal="center"/>
      <protection/>
    </xf>
    <xf numFmtId="174" fontId="87" fillId="0" borderId="0" xfId="0" applyFont="1" applyFill="1" applyAlignment="1">
      <alignment horizontal="center"/>
    </xf>
    <xf numFmtId="174" fontId="87" fillId="0" borderId="0" xfId="0" applyFont="1" applyFill="1" applyAlignment="1" applyProtection="1">
      <alignment horizontal="center"/>
      <protection/>
    </xf>
    <xf numFmtId="174" fontId="87" fillId="0" borderId="0" xfId="0" applyFont="1" applyFill="1" applyBorder="1" applyAlignment="1" applyProtection="1">
      <alignment/>
      <protection/>
    </xf>
    <xf numFmtId="0" fontId="0" fillId="0" borderId="15" xfId="0" applyNumberFormat="1" applyFont="1" applyBorder="1" applyAlignment="1" applyProtection="1">
      <alignment/>
      <protection/>
    </xf>
    <xf numFmtId="174" fontId="94" fillId="0" borderId="39" xfId="0" applyFont="1" applyFill="1" applyBorder="1" applyAlignment="1">
      <alignment horizontal="right"/>
    </xf>
    <xf numFmtId="179" fontId="2" fillId="0" borderId="0" xfId="0" applyNumberFormat="1" applyFont="1" applyFill="1" applyBorder="1" applyAlignment="1" applyProtection="1">
      <alignment/>
      <protection/>
    </xf>
    <xf numFmtId="179" fontId="2" fillId="0" borderId="0" xfId="0" applyNumberFormat="1" applyFont="1" applyFill="1" applyBorder="1" applyAlignment="1" applyProtection="1">
      <alignment horizontal="left" indent="1"/>
      <protection/>
    </xf>
    <xf numFmtId="0" fontId="2" fillId="0" borderId="22" xfId="0" applyNumberFormat="1" applyFont="1" applyFill="1" applyBorder="1" applyAlignment="1" applyProtection="1">
      <alignment/>
      <protection/>
    </xf>
    <xf numFmtId="179" fontId="64" fillId="35" borderId="29" xfId="0" applyNumberFormat="1" applyFont="1" applyFill="1" applyBorder="1" applyAlignment="1" applyProtection="1">
      <alignment/>
      <protection/>
    </xf>
    <xf numFmtId="164" fontId="0" fillId="0" borderId="0" xfId="0" applyNumberFormat="1" applyFont="1" applyFill="1" applyAlignment="1" applyProtection="1">
      <alignment/>
      <protection/>
    </xf>
    <xf numFmtId="164" fontId="8" fillId="0" borderId="0" xfId="0" applyNumberFormat="1" applyFont="1" applyAlignment="1" applyProtection="1">
      <alignment/>
      <protection locked="0"/>
    </xf>
    <xf numFmtId="164" fontId="0" fillId="0" borderId="0" xfId="0" applyNumberFormat="1" applyFont="1" applyFill="1" applyBorder="1" applyAlignment="1" applyProtection="1">
      <alignment/>
      <protection/>
    </xf>
    <xf numFmtId="164" fontId="0" fillId="0" borderId="0" xfId="0" applyNumberFormat="1" applyFont="1" applyAlignment="1" applyProtection="1">
      <alignment/>
      <protection/>
    </xf>
    <xf numFmtId="164" fontId="9" fillId="0" borderId="0" xfId="0" applyNumberFormat="1" applyFont="1" applyAlignment="1" applyProtection="1">
      <alignment/>
      <protection/>
    </xf>
    <xf numFmtId="164" fontId="8" fillId="0" borderId="0" xfId="0" applyNumberFormat="1" applyFont="1" applyAlignment="1" applyProtection="1">
      <alignment/>
      <protection/>
    </xf>
    <xf numFmtId="164" fontId="0" fillId="0" borderId="33" xfId="0" applyNumberFormat="1" applyFont="1" applyBorder="1" applyAlignment="1" applyProtection="1">
      <alignment/>
      <protection/>
    </xf>
    <xf numFmtId="164" fontId="5" fillId="0" borderId="0" xfId="0" applyNumberFormat="1" applyFont="1" applyAlignment="1" applyProtection="1">
      <alignment/>
      <protection/>
    </xf>
    <xf numFmtId="164" fontId="0" fillId="0" borderId="0" xfId="0" applyNumberFormat="1" applyFill="1" applyAlignment="1" applyProtection="1">
      <alignment horizontal="left"/>
      <protection/>
    </xf>
    <xf numFmtId="164" fontId="8" fillId="0" borderId="0" xfId="0" applyNumberFormat="1" applyFont="1" applyFill="1" applyAlignment="1" applyProtection="1">
      <alignment/>
      <protection locked="0"/>
    </xf>
    <xf numFmtId="164" fontId="0" fillId="0" borderId="0" xfId="0" applyNumberFormat="1" applyFont="1" applyFill="1" applyBorder="1" applyAlignment="1" applyProtection="1">
      <alignment horizontal="left"/>
      <protection/>
    </xf>
    <xf numFmtId="164" fontId="0" fillId="0" borderId="0" xfId="0" applyNumberFormat="1" applyFill="1" applyBorder="1" applyAlignment="1" applyProtection="1">
      <alignment/>
      <protection/>
    </xf>
    <xf numFmtId="164" fontId="5" fillId="0" borderId="40" xfId="0" applyNumberFormat="1" applyFont="1" applyFill="1" applyBorder="1" applyAlignment="1" applyProtection="1">
      <alignment horizontal="left"/>
      <protection/>
    </xf>
    <xf numFmtId="164" fontId="5" fillId="0" borderId="40" xfId="0" applyNumberFormat="1" applyFont="1" applyFill="1" applyBorder="1" applyAlignment="1" applyProtection="1">
      <alignment/>
      <protection/>
    </xf>
    <xf numFmtId="164" fontId="0" fillId="35" borderId="0" xfId="46" applyNumberFormat="1" applyFont="1" applyFill="1" applyBorder="1" applyAlignment="1" applyProtection="1">
      <alignment horizontal="center" wrapText="1"/>
      <protection/>
    </xf>
    <xf numFmtId="164" fontId="8" fillId="0" borderId="40" xfId="0" applyNumberFormat="1" applyFont="1" applyFill="1" applyBorder="1" applyAlignment="1" applyProtection="1">
      <alignment/>
      <protection locked="0"/>
    </xf>
    <xf numFmtId="164" fontId="0" fillId="0" borderId="40" xfId="0" applyNumberFormat="1" applyFont="1" applyFill="1" applyBorder="1" applyAlignment="1" applyProtection="1">
      <alignment/>
      <protection/>
    </xf>
    <xf numFmtId="164" fontId="0" fillId="0" borderId="0" xfId="0" applyNumberFormat="1" applyFont="1" applyAlignment="1" applyProtection="1">
      <alignment/>
      <protection locked="0"/>
    </xf>
    <xf numFmtId="164" fontId="8" fillId="0" borderId="0" xfId="0" applyNumberFormat="1" applyFont="1" applyBorder="1" applyAlignment="1" applyProtection="1">
      <alignment/>
      <protection locked="0"/>
    </xf>
    <xf numFmtId="164" fontId="8" fillId="0" borderId="33" xfId="0" applyNumberFormat="1" applyFont="1" applyBorder="1" applyAlignment="1" applyProtection="1">
      <alignment/>
      <protection locked="0"/>
    </xf>
    <xf numFmtId="164" fontId="0" fillId="0" borderId="41" xfId="0" applyNumberFormat="1" applyFont="1" applyBorder="1" applyAlignment="1" applyProtection="1">
      <alignment/>
      <protection/>
    </xf>
    <xf numFmtId="49" fontId="86" fillId="0" borderId="0" xfId="0" applyNumberFormat="1" applyFont="1" applyAlignment="1" applyProtection="1">
      <alignment/>
      <protection locked="0"/>
    </xf>
    <xf numFmtId="164" fontId="90" fillId="0" borderId="0" xfId="0" applyNumberFormat="1" applyFont="1" applyFill="1" applyAlignment="1" applyProtection="1">
      <alignment/>
      <protection locked="0"/>
    </xf>
    <xf numFmtId="164" fontId="90" fillId="0" borderId="0" xfId="0" applyNumberFormat="1" applyFont="1" applyFill="1" applyAlignment="1" applyProtection="1">
      <alignment horizontal="right"/>
      <protection/>
    </xf>
    <xf numFmtId="164" fontId="0" fillId="0" borderId="33" xfId="0" applyNumberFormat="1" applyFont="1" applyFill="1" applyBorder="1" applyAlignment="1" applyProtection="1">
      <alignment/>
      <protection/>
    </xf>
    <xf numFmtId="172" fontId="83" fillId="0" borderId="42" xfId="0" applyNumberFormat="1" applyFont="1" applyBorder="1" applyAlignment="1" applyProtection="1">
      <alignment/>
      <protection locked="0"/>
    </xf>
    <xf numFmtId="172" fontId="83" fillId="0" borderId="43" xfId="0" applyNumberFormat="1" applyFont="1" applyBorder="1" applyAlignment="1" applyProtection="1">
      <alignment/>
      <protection locked="0"/>
    </xf>
    <xf numFmtId="172" fontId="83" fillId="0" borderId="27" xfId="0" applyNumberFormat="1" applyFont="1" applyBorder="1" applyAlignment="1" applyProtection="1">
      <alignment/>
      <protection/>
    </xf>
    <xf numFmtId="172" fontId="64" fillId="0" borderId="29" xfId="0" applyNumberFormat="1" applyFont="1" applyBorder="1" applyAlignment="1" applyProtection="1">
      <alignment/>
      <protection/>
    </xf>
    <xf numFmtId="172" fontId="83" fillId="0" borderId="17" xfId="0" applyNumberFormat="1" applyFont="1" applyBorder="1" applyAlignment="1" applyProtection="1">
      <alignment/>
      <protection locked="0"/>
    </xf>
    <xf numFmtId="172" fontId="83" fillId="0" borderId="18" xfId="0" applyNumberFormat="1" applyFont="1" applyBorder="1" applyAlignment="1" applyProtection="1">
      <alignment/>
      <protection locked="0"/>
    </xf>
    <xf numFmtId="172" fontId="83" fillId="0" borderId="19" xfId="0" applyNumberFormat="1" applyFont="1" applyBorder="1" applyAlignment="1" applyProtection="1">
      <alignment/>
      <protection/>
    </xf>
    <xf numFmtId="172" fontId="64" fillId="0" borderId="20" xfId="0" applyNumberFormat="1" applyFont="1" applyBorder="1" applyAlignment="1" applyProtection="1">
      <alignment/>
      <protection/>
    </xf>
    <xf numFmtId="172" fontId="83" fillId="0" borderId="29" xfId="0" applyNumberFormat="1" applyFont="1" applyBorder="1" applyAlignment="1" applyProtection="1">
      <alignment/>
      <protection locked="0"/>
    </xf>
    <xf numFmtId="172" fontId="64" fillId="0" borderId="44" xfId="0" applyNumberFormat="1" applyFont="1" applyBorder="1" applyAlignment="1" applyProtection="1">
      <alignment/>
      <protection/>
    </xf>
    <xf numFmtId="172" fontId="83" fillId="0" borderId="27" xfId="0" applyNumberFormat="1" applyFont="1" applyFill="1" applyBorder="1" applyAlignment="1" applyProtection="1">
      <alignment/>
      <protection/>
    </xf>
    <xf numFmtId="164" fontId="83" fillId="0" borderId="17" xfId="0" applyNumberFormat="1" applyFont="1" applyFill="1" applyBorder="1" applyAlignment="1" applyProtection="1">
      <alignment/>
      <protection locked="0"/>
    </xf>
    <xf numFmtId="164" fontId="83" fillId="0" borderId="45" xfId="0" applyNumberFormat="1" applyFont="1" applyFill="1" applyBorder="1" applyAlignment="1" applyProtection="1">
      <alignment/>
      <protection locked="0"/>
    </xf>
    <xf numFmtId="164" fontId="64" fillId="0" borderId="20" xfId="0" applyNumberFormat="1" applyFont="1" applyBorder="1" applyAlignment="1" applyProtection="1">
      <alignment/>
      <protection/>
    </xf>
    <xf numFmtId="164" fontId="83" fillId="0" borderId="18" xfId="0" applyNumberFormat="1" applyFont="1" applyFill="1" applyBorder="1" applyAlignment="1" applyProtection="1">
      <alignment/>
      <protection locked="0"/>
    </xf>
    <xf numFmtId="164" fontId="83" fillId="0" borderId="42" xfId="0" applyNumberFormat="1" applyFont="1" applyFill="1" applyBorder="1" applyAlignment="1" applyProtection="1">
      <alignment/>
      <protection locked="0"/>
    </xf>
    <xf numFmtId="164" fontId="83" fillId="0" borderId="43" xfId="0" applyNumberFormat="1" applyFont="1" applyFill="1" applyBorder="1" applyAlignment="1" applyProtection="1">
      <alignment/>
      <protection locked="0"/>
    </xf>
    <xf numFmtId="164" fontId="64" fillId="0" borderId="29" xfId="0" applyNumberFormat="1" applyFont="1" applyBorder="1" applyAlignment="1" applyProtection="1">
      <alignment/>
      <protection/>
    </xf>
    <xf numFmtId="164" fontId="64" fillId="0" borderId="46" xfId="0" applyNumberFormat="1" applyFont="1" applyBorder="1" applyAlignment="1" applyProtection="1">
      <alignment/>
      <protection/>
    </xf>
    <xf numFmtId="172" fontId="83" fillId="0" borderId="20" xfId="0" applyNumberFormat="1" applyFont="1" applyBorder="1" applyAlignment="1" applyProtection="1">
      <alignment/>
      <protection locked="0"/>
    </xf>
    <xf numFmtId="172" fontId="64" fillId="0" borderId="47" xfId="0" applyNumberFormat="1" applyFont="1" applyBorder="1" applyAlignment="1" applyProtection="1">
      <alignment/>
      <protection/>
    </xf>
    <xf numFmtId="164" fontId="64" fillId="0" borderId="47" xfId="0" applyNumberFormat="1" applyFont="1" applyBorder="1" applyAlignment="1" applyProtection="1">
      <alignment/>
      <protection/>
    </xf>
    <xf numFmtId="166" fontId="83" fillId="0" borderId="48" xfId="0" applyNumberFormat="1" applyFont="1" applyFill="1" applyBorder="1" applyAlignment="1" applyProtection="1">
      <alignment/>
      <protection locked="0"/>
    </xf>
    <xf numFmtId="166" fontId="83" fillId="0" borderId="15" xfId="0" applyNumberFormat="1" applyFont="1" applyFill="1" applyBorder="1" applyAlignment="1" applyProtection="1">
      <alignment/>
      <protection locked="0"/>
    </xf>
    <xf numFmtId="166" fontId="83" fillId="0" borderId="27" xfId="0" applyNumberFormat="1" applyFont="1" applyFill="1" applyBorder="1" applyAlignment="1" applyProtection="1">
      <alignment/>
      <protection/>
    </xf>
    <xf numFmtId="166" fontId="64" fillId="0" borderId="29" xfId="0" applyNumberFormat="1" applyFont="1" applyBorder="1" applyAlignment="1" applyProtection="1">
      <alignment/>
      <protection/>
    </xf>
    <xf numFmtId="172" fontId="83" fillId="0" borderId="48" xfId="0" applyNumberFormat="1" applyFont="1" applyBorder="1" applyAlignment="1" applyProtection="1">
      <alignment/>
      <protection locked="0"/>
    </xf>
    <xf numFmtId="172" fontId="83" fillId="0" borderId="49" xfId="0" applyNumberFormat="1" applyFont="1" applyBorder="1" applyAlignment="1" applyProtection="1">
      <alignment/>
      <protection locked="0"/>
    </xf>
    <xf numFmtId="166" fontId="64" fillId="0" borderId="46" xfId="0" applyNumberFormat="1" applyFont="1" applyFill="1" applyBorder="1" applyAlignment="1" applyProtection="1">
      <alignment/>
      <protection/>
    </xf>
    <xf numFmtId="166" fontId="64" fillId="0" borderId="38" xfId="61" applyNumberFormat="1" applyFont="1" applyFill="1" applyBorder="1" applyProtection="1">
      <alignment/>
      <protection/>
    </xf>
    <xf numFmtId="166" fontId="64" fillId="0" borderId="50" xfId="61" applyNumberFormat="1" applyFont="1" applyFill="1" applyBorder="1" applyProtection="1">
      <alignment/>
      <protection/>
    </xf>
    <xf numFmtId="166" fontId="64" fillId="0" borderId="51" xfId="61" applyNumberFormat="1" applyFont="1" applyFill="1" applyBorder="1" applyProtection="1">
      <alignment/>
      <protection/>
    </xf>
    <xf numFmtId="166" fontId="2" fillId="0" borderId="20" xfId="0" applyNumberFormat="1" applyFont="1" applyBorder="1" applyAlignment="1" applyProtection="1">
      <alignment/>
      <protection/>
    </xf>
    <xf numFmtId="166" fontId="64" fillId="0" borderId="19" xfId="0" applyNumberFormat="1" applyFont="1" applyFill="1" applyBorder="1" applyAlignment="1" applyProtection="1">
      <alignment/>
      <protection/>
    </xf>
    <xf numFmtId="166" fontId="64" fillId="0" borderId="20" xfId="0" applyNumberFormat="1" applyFont="1" applyFill="1" applyBorder="1" applyAlignment="1" applyProtection="1">
      <alignment/>
      <protection/>
    </xf>
    <xf numFmtId="166" fontId="64" fillId="0" borderId="52" xfId="0" applyNumberFormat="1" applyFont="1" applyFill="1" applyBorder="1" applyAlignment="1" applyProtection="1">
      <alignment/>
      <protection/>
    </xf>
    <xf numFmtId="172" fontId="2" fillId="0" borderId="19" xfId="0" applyNumberFormat="1" applyFont="1" applyFill="1" applyBorder="1" applyAlignment="1" applyProtection="1">
      <alignment/>
      <protection/>
    </xf>
    <xf numFmtId="172" fontId="64" fillId="0" borderId="19" xfId="0" applyNumberFormat="1" applyFont="1" applyFill="1" applyBorder="1" applyAlignment="1" applyProtection="1">
      <alignment/>
      <protection/>
    </xf>
    <xf numFmtId="2" fontId="0" fillId="0" borderId="20" xfId="0" applyNumberFormat="1" applyFont="1" applyFill="1" applyBorder="1" applyAlignment="1" applyProtection="1">
      <alignment horizontal="right"/>
      <protection/>
    </xf>
    <xf numFmtId="2" fontId="0" fillId="0" borderId="0" xfId="0" applyNumberFormat="1" applyFont="1" applyFill="1" applyAlignment="1">
      <alignment horizontal="right"/>
    </xf>
    <xf numFmtId="0" fontId="34" fillId="0" borderId="0" xfId="0" applyNumberFormat="1" applyFont="1" applyFill="1" applyBorder="1" applyAlignment="1" applyProtection="1">
      <alignment/>
      <protection/>
    </xf>
    <xf numFmtId="0" fontId="22" fillId="36" borderId="15" xfId="0" applyNumberFormat="1" applyFont="1" applyFill="1" applyBorder="1" applyAlignment="1" applyProtection="1">
      <alignment horizontal="left"/>
      <protection/>
    </xf>
    <xf numFmtId="0" fontId="22" fillId="36" borderId="53" xfId="0" applyNumberFormat="1" applyFont="1" applyFill="1" applyBorder="1" applyAlignment="1" applyProtection="1">
      <alignment horizontal="left"/>
      <protection/>
    </xf>
    <xf numFmtId="0" fontId="2" fillId="0" borderId="0" xfId="0" applyNumberFormat="1" applyFont="1" applyAlignment="1">
      <alignment/>
    </xf>
    <xf numFmtId="0" fontId="2" fillId="36" borderId="54" xfId="0" applyNumberFormat="1" applyFont="1" applyFill="1" applyBorder="1" applyAlignment="1" applyProtection="1">
      <alignment/>
      <protection/>
    </xf>
    <xf numFmtId="164" fontId="2" fillId="36" borderId="38" xfId="0" applyNumberFormat="1" applyFont="1" applyFill="1" applyBorder="1" applyAlignment="1" applyProtection="1">
      <alignment/>
      <protection/>
    </xf>
    <xf numFmtId="164" fontId="2" fillId="36" borderId="14" xfId="0" applyNumberFormat="1" applyFont="1" applyFill="1" applyBorder="1" applyAlignment="1" applyProtection="1">
      <alignment/>
      <protection/>
    </xf>
    <xf numFmtId="164" fontId="2" fillId="36" borderId="55" xfId="0" applyNumberFormat="1" applyFont="1" applyFill="1" applyBorder="1" applyAlignment="1" applyProtection="1">
      <alignment/>
      <protection/>
    </xf>
    <xf numFmtId="164" fontId="2" fillId="36" borderId="51" xfId="0" applyNumberFormat="1" applyFont="1" applyFill="1" applyBorder="1" applyAlignment="1" applyProtection="1">
      <alignment/>
      <protection/>
    </xf>
    <xf numFmtId="176" fontId="0" fillId="0" borderId="0" xfId="0" applyNumberFormat="1" applyAlignment="1" applyProtection="1">
      <alignment horizontal="right"/>
      <protection/>
    </xf>
    <xf numFmtId="3" fontId="97" fillId="0" borderId="0" xfId="0" applyNumberFormat="1" applyFont="1" applyAlignment="1" applyProtection="1">
      <alignment/>
      <protection locked="0"/>
    </xf>
    <xf numFmtId="174" fontId="98" fillId="0" borderId="0" xfId="0" applyFont="1" applyAlignment="1" applyProtection="1">
      <alignment/>
      <protection/>
    </xf>
    <xf numFmtId="164" fontId="83" fillId="0" borderId="20" xfId="0" applyNumberFormat="1" applyFont="1" applyFill="1" applyBorder="1" applyAlignment="1" applyProtection="1">
      <alignment/>
      <protection/>
    </xf>
    <xf numFmtId="164" fontId="83" fillId="0" borderId="29" xfId="0" applyNumberFormat="1" applyFont="1" applyFill="1" applyBorder="1" applyAlignment="1" applyProtection="1">
      <alignment/>
      <protection/>
    </xf>
    <xf numFmtId="172" fontId="83" fillId="0" borderId="20" xfId="0" applyNumberFormat="1" applyFont="1" applyBorder="1" applyAlignment="1" applyProtection="1">
      <alignment/>
      <protection/>
    </xf>
    <xf numFmtId="164" fontId="83" fillId="0" borderId="27" xfId="0" applyNumberFormat="1" applyFont="1" applyFill="1" applyBorder="1" applyAlignment="1" applyProtection="1">
      <alignment/>
      <protection/>
    </xf>
    <xf numFmtId="166" fontId="24" fillId="35" borderId="17" xfId="0" applyNumberFormat="1" applyFont="1" applyFill="1" applyBorder="1" applyAlignment="1" applyProtection="1">
      <alignment/>
      <protection/>
    </xf>
    <xf numFmtId="166" fontId="24" fillId="35" borderId="13" xfId="0" applyNumberFormat="1" applyFont="1" applyFill="1" applyBorder="1" applyAlignment="1" applyProtection="1">
      <alignment/>
      <protection/>
    </xf>
    <xf numFmtId="166" fontId="24" fillId="35" borderId="20" xfId="0" applyNumberFormat="1" applyFont="1" applyFill="1" applyBorder="1" applyAlignment="1" applyProtection="1">
      <alignment/>
      <protection/>
    </xf>
    <xf numFmtId="166" fontId="24" fillId="35" borderId="18" xfId="0" applyNumberFormat="1" applyFont="1" applyFill="1" applyBorder="1" applyAlignment="1" applyProtection="1">
      <alignment/>
      <protection/>
    </xf>
    <xf numFmtId="166" fontId="2" fillId="35" borderId="19" xfId="0" applyNumberFormat="1" applyFont="1" applyFill="1" applyBorder="1" applyAlignment="1" applyProtection="1">
      <alignment/>
      <protection/>
    </xf>
    <xf numFmtId="166" fontId="64" fillId="35" borderId="17" xfId="0" applyNumberFormat="1" applyFont="1" applyFill="1" applyBorder="1" applyAlignment="1" applyProtection="1">
      <alignment/>
      <protection/>
    </xf>
    <xf numFmtId="166" fontId="64" fillId="35" borderId="18" xfId="0" applyNumberFormat="1" applyFont="1" applyFill="1" applyBorder="1" applyAlignment="1" applyProtection="1">
      <alignment/>
      <protection/>
    </xf>
    <xf numFmtId="166" fontId="64" fillId="35" borderId="19" xfId="0" applyNumberFormat="1" applyFont="1" applyFill="1" applyBorder="1" applyAlignment="1" applyProtection="1">
      <alignment/>
      <protection/>
    </xf>
    <xf numFmtId="166" fontId="64" fillId="35" borderId="17" xfId="61" applyNumberFormat="1" applyFont="1" applyFill="1" applyBorder="1" applyProtection="1">
      <alignment/>
      <protection/>
    </xf>
    <xf numFmtId="166" fontId="64" fillId="35" borderId="18" xfId="61" applyNumberFormat="1" applyFont="1" applyFill="1" applyBorder="1" applyProtection="1">
      <alignment/>
      <protection/>
    </xf>
    <xf numFmtId="166" fontId="64" fillId="35" borderId="38" xfId="61" applyNumberFormat="1" applyFont="1" applyFill="1" applyBorder="1" applyProtection="1">
      <alignment/>
      <protection/>
    </xf>
    <xf numFmtId="166" fontId="64" fillId="35" borderId="14" xfId="61" applyNumberFormat="1" applyFont="1" applyFill="1" applyBorder="1" applyProtection="1">
      <alignment/>
      <protection/>
    </xf>
    <xf numFmtId="164" fontId="2" fillId="35" borderId="51" xfId="0" applyNumberFormat="1" applyFont="1" applyFill="1" applyBorder="1" applyAlignment="1" applyProtection="1">
      <alignment/>
      <protection/>
    </xf>
    <xf numFmtId="164" fontId="2" fillId="35" borderId="15" xfId="0" applyNumberFormat="1" applyFont="1" applyFill="1" applyBorder="1" applyAlignment="1" applyProtection="1">
      <alignment/>
      <protection/>
    </xf>
    <xf numFmtId="164" fontId="2" fillId="35" borderId="56" xfId="0" applyNumberFormat="1" applyFont="1" applyFill="1" applyBorder="1" applyAlignment="1" applyProtection="1">
      <alignment/>
      <protection/>
    </xf>
    <xf numFmtId="0" fontId="22" fillId="36" borderId="34" xfId="0" applyNumberFormat="1" applyFont="1" applyFill="1" applyBorder="1" applyAlignment="1" applyProtection="1">
      <alignment/>
      <protection/>
    </xf>
    <xf numFmtId="0" fontId="0" fillId="36" borderId="26" xfId="0" applyNumberFormat="1" applyFont="1" applyFill="1" applyBorder="1" applyAlignment="1" applyProtection="1">
      <alignment/>
      <protection/>
    </xf>
    <xf numFmtId="0" fontId="2" fillId="36" borderId="26" xfId="0" applyNumberFormat="1" applyFont="1" applyFill="1" applyBorder="1" applyAlignment="1" applyProtection="1">
      <alignment/>
      <protection/>
    </xf>
    <xf numFmtId="164" fontId="64" fillId="36" borderId="42" xfId="0" applyNumberFormat="1" applyFont="1" applyFill="1" applyBorder="1" applyAlignment="1" applyProtection="1">
      <alignment/>
      <protection/>
    </xf>
    <xf numFmtId="164" fontId="64" fillId="36" borderId="57" xfId="0" applyNumberFormat="1" applyFont="1" applyFill="1" applyBorder="1" applyAlignment="1" applyProtection="1">
      <alignment/>
      <protection/>
    </xf>
    <xf numFmtId="164" fontId="64" fillId="36" borderId="51" xfId="0" applyNumberFormat="1" applyFont="1" applyFill="1" applyBorder="1" applyAlignment="1" applyProtection="1">
      <alignment/>
      <protection/>
    </xf>
    <xf numFmtId="0" fontId="22" fillId="0" borderId="53" xfId="0" applyNumberFormat="1" applyFont="1" applyFill="1" applyBorder="1" applyAlignment="1" applyProtection="1">
      <alignment horizontal="left"/>
      <protection/>
    </xf>
    <xf numFmtId="0" fontId="22" fillId="0" borderId="15" xfId="0" applyNumberFormat="1" applyFont="1" applyFill="1" applyBorder="1" applyAlignment="1" applyProtection="1">
      <alignment horizontal="left"/>
      <protection/>
    </xf>
    <xf numFmtId="0" fontId="2" fillId="0" borderId="54" xfId="0" applyNumberFormat="1" applyFont="1" applyFill="1" applyBorder="1" applyAlignment="1" applyProtection="1">
      <alignment/>
      <protection/>
    </xf>
    <xf numFmtId="164" fontId="85" fillId="0" borderId="58" xfId="0" applyNumberFormat="1" applyFont="1" applyFill="1" applyBorder="1" applyAlignment="1" applyProtection="1">
      <alignment/>
      <protection locked="0"/>
    </xf>
    <xf numFmtId="164" fontId="85" fillId="0" borderId="50" xfId="0" applyNumberFormat="1" applyFont="1" applyFill="1" applyBorder="1" applyAlignment="1" applyProtection="1">
      <alignment/>
      <protection locked="0"/>
    </xf>
    <xf numFmtId="164" fontId="2" fillId="0" borderId="56" xfId="0" applyNumberFormat="1" applyFont="1" applyFill="1" applyBorder="1" applyAlignment="1" applyProtection="1">
      <alignment/>
      <protection/>
    </xf>
    <xf numFmtId="164" fontId="2" fillId="0" borderId="51" xfId="0" applyNumberFormat="1" applyFont="1" applyFill="1" applyBorder="1" applyAlignment="1" applyProtection="1">
      <alignment/>
      <protection/>
    </xf>
    <xf numFmtId="174" fontId="0" fillId="0" borderId="0" xfId="0" applyFont="1" applyAlignment="1" applyProtection="1">
      <alignmen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K40"/>
  <sheetViews>
    <sheetView showGridLines="0" defaultGridColor="0" zoomScale="75" zoomScaleNormal="75" zoomScalePageLayoutView="0" colorId="22" workbookViewId="0" topLeftCell="A1">
      <selection activeCell="O8" sqref="O8"/>
    </sheetView>
  </sheetViews>
  <sheetFormatPr defaultColWidth="9.6640625" defaultRowHeight="15"/>
  <cols>
    <col min="1" max="1" width="13.3359375" style="1" customWidth="1"/>
    <col min="2" max="2" width="21.99609375" style="1" customWidth="1"/>
    <col min="3" max="3" width="10.21484375" style="1" bestFit="1" customWidth="1"/>
    <col min="4" max="4" width="11.10546875" style="1" customWidth="1"/>
    <col min="5" max="5" width="9.6640625" style="1" customWidth="1"/>
    <col min="6" max="6" width="10.88671875" style="1" customWidth="1"/>
    <col min="7" max="7" width="9.6640625" style="1" customWidth="1"/>
    <col min="8" max="8" width="24.3359375" style="1" customWidth="1"/>
    <col min="9" max="9" width="12.10546875" style="1" customWidth="1"/>
    <col min="10" max="10" width="15.21484375" style="1" customWidth="1"/>
    <col min="11" max="11" width="30.77734375" style="1" customWidth="1"/>
    <col min="12" max="16384" width="9.6640625" style="1" customWidth="1"/>
  </cols>
  <sheetData>
    <row r="1" spans="3:11" s="90" customFormat="1" ht="34.5" customHeight="1">
      <c r="C1" s="191" t="s">
        <v>55</v>
      </c>
      <c r="E1" s="192"/>
      <c r="I1" s="167"/>
      <c r="J1" s="167"/>
      <c r="K1" s="193" t="s">
        <v>159</v>
      </c>
    </row>
    <row r="2" spans="2:11" s="90" customFormat="1" ht="18" customHeight="1">
      <c r="B2" s="192"/>
      <c r="K2" s="194" t="s">
        <v>162</v>
      </c>
    </row>
    <row r="3" spans="2:11" s="20" customFormat="1" ht="15.75">
      <c r="B3" s="158" t="s">
        <v>160</v>
      </c>
      <c r="H3" s="170"/>
      <c r="I3" s="195"/>
      <c r="J3" s="196" t="s">
        <v>161</v>
      </c>
      <c r="K3" s="235" t="str">
        <f>ADMIN!B2</f>
        <v>OS_EOP_PST_2009</v>
      </c>
    </row>
    <row r="4" spans="2:11" s="20" customFormat="1" ht="15.75">
      <c r="B4" s="158"/>
      <c r="H4" s="170"/>
      <c r="I4" s="195"/>
      <c r="J4" s="196" t="s">
        <v>166</v>
      </c>
      <c r="K4" s="235">
        <f>ADMIN!B3</f>
        <v>1.1</v>
      </c>
    </row>
    <row r="5" spans="8:11" s="20" customFormat="1" ht="15.75">
      <c r="H5" s="170"/>
      <c r="I5" s="195"/>
      <c r="J5" s="196"/>
      <c r="K5" s="198"/>
    </row>
    <row r="6" spans="2:10" s="20" customFormat="1" ht="15.75">
      <c r="B6" s="199"/>
      <c r="H6" s="170"/>
      <c r="I6" s="195"/>
      <c r="J6" s="196"/>
    </row>
    <row r="7" spans="2:8" s="23" customFormat="1" ht="15.75">
      <c r="B7" s="200" t="s">
        <v>47</v>
      </c>
      <c r="D7" s="146" t="s">
        <v>204</v>
      </c>
      <c r="F7" s="196" t="s">
        <v>48</v>
      </c>
      <c r="G7" s="146" t="s">
        <v>205</v>
      </c>
      <c r="H7" s="228"/>
    </row>
    <row r="8" spans="2:8" s="23" customFormat="1" ht="15">
      <c r="B8" s="200"/>
      <c r="D8" s="45"/>
      <c r="H8" s="178"/>
    </row>
    <row r="9" spans="2:8" s="23" customFormat="1" ht="15.75">
      <c r="B9" s="200" t="s">
        <v>49</v>
      </c>
      <c r="D9" s="146" t="s">
        <v>247</v>
      </c>
      <c r="E9" s="201"/>
      <c r="H9" s="178"/>
    </row>
    <row r="10" spans="2:8" s="23" customFormat="1" ht="15.75">
      <c r="B10" s="200" t="s">
        <v>50</v>
      </c>
      <c r="D10" s="146" t="s">
        <v>248</v>
      </c>
      <c r="E10" s="202"/>
      <c r="H10" s="178"/>
    </row>
    <row r="11" spans="2:8" s="23" customFormat="1" ht="15.75">
      <c r="B11" s="200" t="s">
        <v>51</v>
      </c>
      <c r="D11" s="227" t="s">
        <v>218</v>
      </c>
      <c r="E11" s="256" t="s">
        <v>52</v>
      </c>
      <c r="F11" s="227" t="s">
        <v>218</v>
      </c>
      <c r="H11" s="178"/>
    </row>
    <row r="12" spans="2:8" s="23" customFormat="1" ht="15.75">
      <c r="B12" s="200"/>
      <c r="D12" s="203"/>
      <c r="E12" s="196"/>
      <c r="F12" s="203"/>
      <c r="H12" s="178"/>
    </row>
    <row r="13" spans="2:8" s="23" customFormat="1" ht="15.75">
      <c r="B13" s="200"/>
      <c r="D13" s="203"/>
      <c r="E13" s="196"/>
      <c r="F13" s="203"/>
      <c r="H13" s="178"/>
    </row>
    <row r="14" s="158" customFormat="1" ht="18" customHeight="1">
      <c r="B14" s="158" t="s">
        <v>93</v>
      </c>
    </row>
    <row r="15" spans="2:10" s="88" customFormat="1" ht="18.75" customHeight="1">
      <c r="B15" s="163" t="s">
        <v>89</v>
      </c>
      <c r="C15" s="164"/>
      <c r="D15" s="164"/>
      <c r="E15" s="164"/>
      <c r="F15" s="164"/>
      <c r="G15" s="164"/>
      <c r="H15" s="164"/>
      <c r="I15" s="164"/>
      <c r="J15" s="87"/>
    </row>
    <row r="16" spans="2:10" s="88" customFormat="1" ht="18.75" customHeight="1">
      <c r="B16" s="88" t="s">
        <v>142</v>
      </c>
      <c r="C16" s="164"/>
      <c r="D16" s="164"/>
      <c r="E16" s="164"/>
      <c r="F16" s="164"/>
      <c r="G16" s="164"/>
      <c r="H16" s="164"/>
      <c r="I16" s="164"/>
      <c r="J16" s="87"/>
    </row>
    <row r="17" spans="2:10" s="88" customFormat="1" ht="18.75" customHeight="1">
      <c r="B17" s="88" t="s">
        <v>94</v>
      </c>
      <c r="C17" s="164"/>
      <c r="D17" s="164"/>
      <c r="E17" s="164"/>
      <c r="F17" s="164"/>
      <c r="G17" s="164"/>
      <c r="H17" s="164"/>
      <c r="I17" s="164"/>
      <c r="J17" s="87"/>
    </row>
    <row r="18" spans="2:10" s="88" customFormat="1" ht="18.75" customHeight="1">
      <c r="B18" s="88" t="s">
        <v>143</v>
      </c>
      <c r="C18" s="164"/>
      <c r="D18" s="164"/>
      <c r="E18" s="164"/>
      <c r="F18" s="164"/>
      <c r="G18" s="164"/>
      <c r="H18" s="164"/>
      <c r="I18" s="164"/>
      <c r="J18" s="87"/>
    </row>
    <row r="19" spans="2:10" s="88" customFormat="1" ht="18.75" customHeight="1">
      <c r="B19" s="88" t="s">
        <v>146</v>
      </c>
      <c r="C19" s="164"/>
      <c r="D19" s="164"/>
      <c r="E19" s="164"/>
      <c r="F19" s="164"/>
      <c r="G19" s="164"/>
      <c r="H19" s="164"/>
      <c r="I19" s="164"/>
      <c r="J19" s="87"/>
    </row>
    <row r="20" spans="2:10" s="88" customFormat="1" ht="18.75" customHeight="1">
      <c r="B20" s="88" t="s">
        <v>144</v>
      </c>
      <c r="C20" s="164"/>
      <c r="D20" s="164"/>
      <c r="E20" s="164"/>
      <c r="F20" s="164"/>
      <c r="G20" s="164"/>
      <c r="H20" s="164"/>
      <c r="I20" s="164"/>
      <c r="J20" s="87"/>
    </row>
    <row r="21" spans="2:10" s="88" customFormat="1" ht="18.75" customHeight="1">
      <c r="B21" s="88" t="s">
        <v>145</v>
      </c>
      <c r="C21" s="164"/>
      <c r="D21" s="164"/>
      <c r="E21" s="164"/>
      <c r="F21" s="164"/>
      <c r="G21" s="164"/>
      <c r="H21" s="164"/>
      <c r="I21" s="164"/>
      <c r="J21" s="87"/>
    </row>
    <row r="22" spans="3:10" s="88" customFormat="1" ht="18.75" customHeight="1">
      <c r="C22" s="164"/>
      <c r="D22" s="164"/>
      <c r="E22" s="164"/>
      <c r="F22" s="164"/>
      <c r="G22" s="164"/>
      <c r="H22" s="164"/>
      <c r="I22" s="164"/>
      <c r="J22" s="87"/>
    </row>
    <row r="23" s="158" customFormat="1" ht="18" customHeight="1">
      <c r="B23" s="158" t="s">
        <v>100</v>
      </c>
    </row>
    <row r="24" spans="2:10" s="88" customFormat="1" ht="18.75" customHeight="1">
      <c r="B24" s="163" t="s">
        <v>101</v>
      </c>
      <c r="C24" s="164"/>
      <c r="D24" s="164"/>
      <c r="E24" s="164"/>
      <c r="F24" s="164"/>
      <c r="G24" s="164"/>
      <c r="H24" s="164"/>
      <c r="I24" s="164"/>
      <c r="J24" s="87"/>
    </row>
    <row r="25" spans="2:10" s="88" customFormat="1" ht="18.75" customHeight="1">
      <c r="B25" s="163"/>
      <c r="C25" s="164"/>
      <c r="D25" s="164"/>
      <c r="E25" s="164"/>
      <c r="F25" s="164"/>
      <c r="G25" s="164"/>
      <c r="H25" s="164"/>
      <c r="I25" s="164"/>
      <c r="J25" s="87"/>
    </row>
    <row r="26" spans="2:10" s="88" customFormat="1" ht="18.75" customHeight="1">
      <c r="B26" s="85"/>
      <c r="C26" s="86"/>
      <c r="D26" s="86"/>
      <c r="E26" s="86"/>
      <c r="F26" s="86"/>
      <c r="G26" s="86"/>
      <c r="H26" s="86"/>
      <c r="I26" s="86"/>
      <c r="J26" s="87"/>
    </row>
    <row r="27" spans="2:10" s="88" customFormat="1" ht="18.75" customHeight="1">
      <c r="B27" s="85"/>
      <c r="C27" s="86"/>
      <c r="D27" s="86"/>
      <c r="E27" s="86"/>
      <c r="F27" s="86"/>
      <c r="G27" s="86"/>
      <c r="H27" s="86"/>
      <c r="I27" s="86"/>
      <c r="J27" s="87"/>
    </row>
    <row r="28" s="90" customFormat="1" ht="15.75">
      <c r="B28" s="158" t="s">
        <v>95</v>
      </c>
    </row>
    <row r="29" spans="2:9" s="90" customFormat="1" ht="15">
      <c r="B29" s="88" t="s">
        <v>156</v>
      </c>
      <c r="I29" s="340">
        <f>('7a_Revenue Detail'!Q9+'7a_Revenue Detail'!Q10-'7a_Revenue Detail'!Q57)</f>
        <v>0</v>
      </c>
    </row>
    <row r="30" spans="2:9" s="90" customFormat="1" ht="15">
      <c r="B30" s="88" t="s">
        <v>246</v>
      </c>
      <c r="I30" s="341">
        <v>0</v>
      </c>
    </row>
    <row r="31" spans="2:9" s="90" customFormat="1" ht="15">
      <c r="B31" s="88" t="s">
        <v>157</v>
      </c>
      <c r="I31" s="340">
        <f>IF(ISERR(I29/I30),0,I29/I30)</f>
        <v>0</v>
      </c>
    </row>
    <row r="32" s="90" customFormat="1" ht="15"/>
    <row r="33" ht="15.75">
      <c r="B33" s="159" t="s">
        <v>203</v>
      </c>
    </row>
    <row r="36" spans="2:4" ht="15.75">
      <c r="B36" s="229" t="s">
        <v>148</v>
      </c>
      <c r="C36" s="230" t="s">
        <v>217</v>
      </c>
      <c r="D36" s="45"/>
    </row>
    <row r="37" spans="2:4" ht="15.75">
      <c r="B37" s="229" t="s">
        <v>108</v>
      </c>
      <c r="C37" s="230" t="s">
        <v>206</v>
      </c>
      <c r="D37" s="45"/>
    </row>
    <row r="38" spans="2:4" ht="15.75">
      <c r="B38" s="229" t="s">
        <v>150</v>
      </c>
      <c r="C38" s="226" t="s">
        <v>218</v>
      </c>
      <c r="D38" s="45"/>
    </row>
    <row r="39" spans="2:4" ht="15.75">
      <c r="B39" s="229" t="s">
        <v>149</v>
      </c>
      <c r="C39" s="230" t="s">
        <v>207</v>
      </c>
      <c r="D39" s="45"/>
    </row>
    <row r="40" spans="2:4" ht="15.75">
      <c r="B40" s="229" t="s">
        <v>215</v>
      </c>
      <c r="C40" s="230" t="s">
        <v>216</v>
      </c>
      <c r="D40" s="45"/>
    </row>
    <row r="41" s="140" customFormat="1" ht="15"/>
    <row r="42" s="140" customFormat="1" ht="15"/>
    <row r="43" s="140" customFormat="1" ht="15"/>
    <row r="44" s="140" customFormat="1" ht="15"/>
    <row r="45" s="140" customFormat="1" ht="15"/>
    <row r="46" s="140" customFormat="1" ht="15"/>
    <row r="47" s="140" customFormat="1" ht="15"/>
    <row r="48" s="140" customFormat="1" ht="15"/>
    <row r="49" s="140" customFormat="1" ht="15"/>
    <row r="50" s="140" customFormat="1" ht="15"/>
    <row r="51" s="140" customFormat="1" ht="15"/>
    <row r="52" s="140" customFormat="1" ht="15"/>
    <row r="53" s="140" customFormat="1" ht="15"/>
    <row r="54" s="140" customFormat="1" ht="15"/>
    <row r="55" s="140" customFormat="1" ht="15"/>
    <row r="56" s="140" customFormat="1" ht="15"/>
    <row r="57" s="140" customFormat="1" ht="15"/>
    <row r="58" s="140" customFormat="1" ht="15"/>
    <row r="59" s="140" customFormat="1" ht="15"/>
    <row r="60" s="140" customFormat="1" ht="15"/>
    <row r="61" s="140" customFormat="1" ht="15"/>
    <row r="62" s="140" customFormat="1" ht="15"/>
    <row r="63" s="140" customFormat="1" ht="15"/>
    <row r="64" s="140" customFormat="1" ht="15"/>
    <row r="65" s="140" customFormat="1" ht="15"/>
    <row r="66" s="140" customFormat="1" ht="15"/>
    <row r="67" s="140" customFormat="1" ht="15"/>
    <row r="68" s="140" customFormat="1" ht="15"/>
    <row r="69" s="140" customFormat="1" ht="15"/>
    <row r="70" s="140" customFormat="1" ht="15"/>
    <row r="71" s="140" customFormat="1" ht="15"/>
    <row r="72" s="140" customFormat="1" ht="15"/>
    <row r="73" s="140" customFormat="1" ht="15"/>
    <row r="74" s="140" customFormat="1" ht="15"/>
    <row r="75" s="140" customFormat="1" ht="15"/>
    <row r="76" s="140" customFormat="1" ht="15"/>
    <row r="77" s="140" customFormat="1" ht="15"/>
    <row r="78" s="140" customFormat="1" ht="15"/>
    <row r="79" s="140" customFormat="1" ht="15"/>
    <row r="80" s="140" customFormat="1" ht="15"/>
    <row r="81" s="140" customFormat="1" ht="15"/>
    <row r="82" s="140" customFormat="1" ht="15"/>
    <row r="83" s="140" customFormat="1" ht="15"/>
    <row r="84" s="140" customFormat="1" ht="15"/>
    <row r="85" s="140" customFormat="1" ht="15"/>
    <row r="86" s="140" customFormat="1" ht="15"/>
    <row r="87" s="140" customFormat="1" ht="15"/>
    <row r="88" s="140" customFormat="1" ht="15"/>
    <row r="89" s="140" customFormat="1" ht="15"/>
    <row r="90" s="140" customFormat="1" ht="15"/>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600" verticalDpi="600" orientation="landscape" scale="63" r:id="rId2"/>
  <headerFooter>
    <oddHeader>&amp;L&amp;G</oddHeader>
    <oddFooter>&amp;CAlberta Energy&amp;R&amp;9&amp;P/&amp;N</oddFooter>
  </headerFooter>
  <legacyDrawingHF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R73"/>
  <sheetViews>
    <sheetView showGridLines="0" tabSelected="1" defaultGridColor="0" zoomScale="75" zoomScaleNormal="75" zoomScalePageLayoutView="0" colorId="22" workbookViewId="0" topLeftCell="A1">
      <selection activeCell="E37" sqref="E37"/>
    </sheetView>
  </sheetViews>
  <sheetFormatPr defaultColWidth="9.6640625" defaultRowHeight="15"/>
  <cols>
    <col min="1" max="1" width="30.5546875" style="88" customWidth="1"/>
    <col min="2" max="2" width="18.6640625" style="88" customWidth="1"/>
    <col min="3" max="3" width="4.3359375" style="88" customWidth="1"/>
    <col min="4" max="4" width="15.77734375" style="88" customWidth="1"/>
    <col min="5" max="12" width="12.3359375" style="88" customWidth="1"/>
    <col min="13" max="13" width="12.21484375" style="88" customWidth="1"/>
    <col min="14" max="15" width="12.3359375" style="88" customWidth="1"/>
    <col min="16" max="16" width="1.33203125" style="88" customWidth="1"/>
    <col min="17" max="17" width="18.4453125" style="88" customWidth="1"/>
    <col min="18" max="16384" width="9.6640625" style="88" customWidth="1"/>
  </cols>
  <sheetData>
    <row r="1" spans="1:17" s="95" customFormat="1" ht="34.5" customHeight="1" thickTop="1">
      <c r="A1" s="80"/>
      <c r="B1" s="81" t="s">
        <v>163</v>
      </c>
      <c r="C1" s="81"/>
      <c r="D1" s="81"/>
      <c r="E1" s="81"/>
      <c r="F1" s="81"/>
      <c r="G1" s="81"/>
      <c r="H1" s="81"/>
      <c r="I1" s="81"/>
      <c r="J1" s="81"/>
      <c r="K1" s="81"/>
      <c r="L1" s="81"/>
      <c r="M1" s="81"/>
      <c r="N1" s="81"/>
      <c r="O1" s="81"/>
      <c r="P1" s="81"/>
      <c r="Q1" s="187" t="s">
        <v>164</v>
      </c>
    </row>
    <row r="2" spans="1:17" ht="15.75">
      <c r="A2" s="186"/>
      <c r="B2" s="200" t="s">
        <v>47</v>
      </c>
      <c r="C2" s="23"/>
      <c r="D2" s="210" t="str">
        <f>'1_Stmt Req'!D7</f>
        <v>OSR###</v>
      </c>
      <c r="E2" s="182"/>
      <c r="F2" s="204" t="s">
        <v>48</v>
      </c>
      <c r="G2" s="210" t="str">
        <f>'1_Stmt Req'!G7</f>
        <v>Enter Name Assigned to Project</v>
      </c>
      <c r="H2" s="201"/>
      <c r="I2" s="96"/>
      <c r="J2" s="96"/>
      <c r="K2" s="96"/>
      <c r="L2" s="96"/>
      <c r="M2" s="96"/>
      <c r="N2" s="96"/>
      <c r="O2" s="189"/>
      <c r="P2" s="188"/>
      <c r="Q2" s="209" t="s">
        <v>162</v>
      </c>
    </row>
    <row r="3" spans="1:18" ht="15.75">
      <c r="A3" s="190"/>
      <c r="B3" s="200" t="s">
        <v>51</v>
      </c>
      <c r="C3" s="23"/>
      <c r="D3" s="249" t="str">
        <f>'1_Stmt Req'!D11</f>
        <v>yyyy/mm/dd</v>
      </c>
      <c r="E3" s="258" t="s">
        <v>52</v>
      </c>
      <c r="F3" s="249" t="str">
        <f>'1_Stmt Req'!F11</f>
        <v>yyyy/mm/dd</v>
      </c>
      <c r="G3" s="96"/>
      <c r="H3" s="96"/>
      <c r="I3" s="96"/>
      <c r="J3" s="96"/>
      <c r="K3" s="96"/>
      <c r="L3" s="96"/>
      <c r="M3" s="96"/>
      <c r="N3" s="96"/>
      <c r="O3" s="196"/>
      <c r="P3" s="196" t="s">
        <v>161</v>
      </c>
      <c r="Q3" s="329" t="str">
        <f>ADMIN!B2</f>
        <v>OS_EOP_PST_2009</v>
      </c>
      <c r="R3" s="197"/>
    </row>
    <row r="4" spans="1:18" ht="16.5" thickBot="1">
      <c r="A4" s="52"/>
      <c r="B4" s="97"/>
      <c r="C4" s="260"/>
      <c r="D4" s="53"/>
      <c r="E4" s="96"/>
      <c r="F4" s="96"/>
      <c r="G4" s="96"/>
      <c r="H4" s="96"/>
      <c r="I4" s="96"/>
      <c r="J4" s="96"/>
      <c r="K4" s="96"/>
      <c r="L4" s="96"/>
      <c r="M4" s="196"/>
      <c r="N4" s="211"/>
      <c r="O4" s="196"/>
      <c r="P4" s="196" t="s">
        <v>167</v>
      </c>
      <c r="Q4" s="329">
        <f>ADMIN!B3</f>
        <v>1.1</v>
      </c>
      <c r="R4" s="198"/>
    </row>
    <row r="5" spans="1:17" ht="15.75" thickTop="1">
      <c r="A5" s="99"/>
      <c r="B5" s="63"/>
      <c r="C5" s="63"/>
      <c r="D5" s="54" t="s">
        <v>110</v>
      </c>
      <c r="E5" s="55" t="s">
        <v>111</v>
      </c>
      <c r="F5" s="55" t="s">
        <v>112</v>
      </c>
      <c r="G5" s="55" t="s">
        <v>113</v>
      </c>
      <c r="H5" s="55" t="s">
        <v>114</v>
      </c>
      <c r="I5" s="55" t="s">
        <v>115</v>
      </c>
      <c r="J5" s="55" t="s">
        <v>116</v>
      </c>
      <c r="K5" s="55" t="s">
        <v>117</v>
      </c>
      <c r="L5" s="55" t="s">
        <v>118</v>
      </c>
      <c r="M5" s="55" t="s">
        <v>119</v>
      </c>
      <c r="N5" s="55" t="s">
        <v>120</v>
      </c>
      <c r="O5" s="55" t="s">
        <v>121</v>
      </c>
      <c r="P5" s="56"/>
      <c r="Q5" s="57" t="s">
        <v>122</v>
      </c>
    </row>
    <row r="6" spans="1:17" ht="16.5" thickBot="1">
      <c r="A6" s="100"/>
      <c r="B6" s="101"/>
      <c r="C6" s="101"/>
      <c r="D6" s="58"/>
      <c r="E6" s="59"/>
      <c r="F6" s="59"/>
      <c r="G6" s="59"/>
      <c r="H6" s="59"/>
      <c r="I6" s="59"/>
      <c r="J6" s="59"/>
      <c r="K6" s="59"/>
      <c r="L6" s="59"/>
      <c r="M6" s="59"/>
      <c r="N6" s="59"/>
      <c r="O6" s="59"/>
      <c r="P6" s="60"/>
      <c r="Q6" s="255"/>
    </row>
    <row r="7" spans="1:17" ht="15.75" thickTop="1">
      <c r="A7" s="102" t="s">
        <v>123</v>
      </c>
      <c r="B7" s="63"/>
      <c r="C7" s="63"/>
      <c r="D7" s="61"/>
      <c r="E7" s="61"/>
      <c r="F7" s="61"/>
      <c r="G7" s="61"/>
      <c r="H7" s="61"/>
      <c r="I7" s="61"/>
      <c r="J7" s="61"/>
      <c r="K7" s="61"/>
      <c r="L7" s="61"/>
      <c r="M7" s="61"/>
      <c r="N7" s="61"/>
      <c r="O7" s="62"/>
      <c r="P7" s="63"/>
      <c r="Q7" s="64"/>
    </row>
    <row r="8" spans="1:17" s="104" customFormat="1" ht="15.75" thickBot="1">
      <c r="A8" s="213" t="s">
        <v>173</v>
      </c>
      <c r="B8" s="103"/>
      <c r="C8" s="103"/>
      <c r="D8" s="291">
        <v>0</v>
      </c>
      <c r="E8" s="291">
        <v>0</v>
      </c>
      <c r="F8" s="291">
        <v>0</v>
      </c>
      <c r="G8" s="291">
        <v>0</v>
      </c>
      <c r="H8" s="291">
        <v>0</v>
      </c>
      <c r="I8" s="291">
        <v>0</v>
      </c>
      <c r="J8" s="291">
        <v>0</v>
      </c>
      <c r="K8" s="291">
        <v>0</v>
      </c>
      <c r="L8" s="291">
        <v>0</v>
      </c>
      <c r="M8" s="291">
        <v>0</v>
      </c>
      <c r="N8" s="291">
        <v>0</v>
      </c>
      <c r="O8" s="292">
        <v>0</v>
      </c>
      <c r="P8" s="293"/>
      <c r="Q8" s="294">
        <f aca="true" t="shared" si="0" ref="Q8:Q15">SUM(D8:O8)</f>
        <v>0</v>
      </c>
    </row>
    <row r="9" spans="1:17" s="104" customFormat="1" ht="15.75" thickTop="1">
      <c r="A9" s="67" t="s">
        <v>174</v>
      </c>
      <c r="B9" s="105"/>
      <c r="C9" s="106"/>
      <c r="D9" s="295">
        <v>0</v>
      </c>
      <c r="E9" s="295">
        <v>0</v>
      </c>
      <c r="F9" s="295">
        <v>0</v>
      </c>
      <c r="G9" s="295">
        <v>0</v>
      </c>
      <c r="H9" s="295">
        <v>0</v>
      </c>
      <c r="I9" s="295">
        <v>0</v>
      </c>
      <c r="J9" s="295">
        <v>0</v>
      </c>
      <c r="K9" s="295">
        <v>0</v>
      </c>
      <c r="L9" s="295">
        <v>0</v>
      </c>
      <c r="M9" s="295">
        <v>0</v>
      </c>
      <c r="N9" s="295">
        <v>0</v>
      </c>
      <c r="O9" s="296">
        <v>0</v>
      </c>
      <c r="P9" s="297"/>
      <c r="Q9" s="298">
        <f t="shared" si="0"/>
        <v>0</v>
      </c>
    </row>
    <row r="10" spans="1:17" s="104" customFormat="1" ht="15">
      <c r="A10" s="67" t="s">
        <v>175</v>
      </c>
      <c r="B10" s="105"/>
      <c r="C10" s="106"/>
      <c r="D10" s="295">
        <v>0</v>
      </c>
      <c r="E10" s="295">
        <v>0</v>
      </c>
      <c r="F10" s="295">
        <v>0</v>
      </c>
      <c r="G10" s="295">
        <v>0</v>
      </c>
      <c r="H10" s="295">
        <v>0</v>
      </c>
      <c r="I10" s="295">
        <v>0</v>
      </c>
      <c r="J10" s="295">
        <v>0</v>
      </c>
      <c r="K10" s="295">
        <v>0</v>
      </c>
      <c r="L10" s="295">
        <v>0</v>
      </c>
      <c r="M10" s="295">
        <v>0</v>
      </c>
      <c r="N10" s="295">
        <v>0</v>
      </c>
      <c r="O10" s="296">
        <v>0</v>
      </c>
      <c r="P10" s="297"/>
      <c r="Q10" s="298">
        <f t="shared" si="0"/>
        <v>0</v>
      </c>
    </row>
    <row r="11" spans="1:17" s="104" customFormat="1" ht="15.75" thickBot="1">
      <c r="A11" s="213" t="s">
        <v>195</v>
      </c>
      <c r="B11" s="103"/>
      <c r="C11" s="107"/>
      <c r="D11" s="299">
        <v>0</v>
      </c>
      <c r="E11" s="299">
        <v>0</v>
      </c>
      <c r="F11" s="299">
        <v>0</v>
      </c>
      <c r="G11" s="299">
        <v>0</v>
      </c>
      <c r="H11" s="299">
        <v>0</v>
      </c>
      <c r="I11" s="299">
        <v>0</v>
      </c>
      <c r="J11" s="299">
        <v>0</v>
      </c>
      <c r="K11" s="299">
        <v>0</v>
      </c>
      <c r="L11" s="299">
        <v>0</v>
      </c>
      <c r="M11" s="299">
        <v>0</v>
      </c>
      <c r="N11" s="299">
        <v>0</v>
      </c>
      <c r="O11" s="292">
        <v>0</v>
      </c>
      <c r="P11" s="293"/>
      <c r="Q11" s="294">
        <f t="shared" si="0"/>
        <v>0</v>
      </c>
    </row>
    <row r="12" spans="1:17" s="110" customFormat="1" ht="15.75" thickTop="1">
      <c r="A12" s="214" t="s">
        <v>176</v>
      </c>
      <c r="B12" s="108"/>
      <c r="C12" s="109"/>
      <c r="D12" s="295">
        <v>0</v>
      </c>
      <c r="E12" s="295">
        <v>0</v>
      </c>
      <c r="F12" s="295">
        <v>0</v>
      </c>
      <c r="G12" s="295">
        <v>0</v>
      </c>
      <c r="H12" s="295">
        <v>0</v>
      </c>
      <c r="I12" s="295">
        <v>0</v>
      </c>
      <c r="J12" s="295">
        <v>0</v>
      </c>
      <c r="K12" s="295">
        <v>0</v>
      </c>
      <c r="L12" s="295">
        <v>0</v>
      </c>
      <c r="M12" s="295">
        <v>0</v>
      </c>
      <c r="N12" s="295">
        <v>0</v>
      </c>
      <c r="O12" s="296">
        <v>0</v>
      </c>
      <c r="P12" s="297"/>
      <c r="Q12" s="300">
        <f t="shared" si="0"/>
        <v>0</v>
      </c>
    </row>
    <row r="13" spans="1:17" s="104" customFormat="1" ht="15">
      <c r="A13" s="214" t="s">
        <v>177</v>
      </c>
      <c r="B13" s="105"/>
      <c r="C13" s="106"/>
      <c r="D13" s="295">
        <v>0</v>
      </c>
      <c r="E13" s="295">
        <v>0</v>
      </c>
      <c r="F13" s="295">
        <v>0</v>
      </c>
      <c r="G13" s="295">
        <v>0</v>
      </c>
      <c r="H13" s="295">
        <v>0</v>
      </c>
      <c r="I13" s="295">
        <v>0</v>
      </c>
      <c r="J13" s="295">
        <v>0</v>
      </c>
      <c r="K13" s="295">
        <v>0</v>
      </c>
      <c r="L13" s="295">
        <v>0</v>
      </c>
      <c r="M13" s="295">
        <v>0</v>
      </c>
      <c r="N13" s="295">
        <v>0</v>
      </c>
      <c r="O13" s="296">
        <v>0</v>
      </c>
      <c r="P13" s="297"/>
      <c r="Q13" s="298">
        <f t="shared" si="0"/>
        <v>0</v>
      </c>
    </row>
    <row r="14" spans="1:17" s="104" customFormat="1" ht="15.75" thickBot="1">
      <c r="A14" s="215" t="s">
        <v>124</v>
      </c>
      <c r="B14" s="111"/>
      <c r="C14" s="107"/>
      <c r="D14" s="299">
        <v>0</v>
      </c>
      <c r="E14" s="299">
        <v>0</v>
      </c>
      <c r="F14" s="299">
        <v>0</v>
      </c>
      <c r="G14" s="299">
        <v>0</v>
      </c>
      <c r="H14" s="299">
        <v>0</v>
      </c>
      <c r="I14" s="299">
        <v>0</v>
      </c>
      <c r="J14" s="299">
        <v>0</v>
      </c>
      <c r="K14" s="299">
        <v>0</v>
      </c>
      <c r="L14" s="299">
        <v>0</v>
      </c>
      <c r="M14" s="299">
        <v>0</v>
      </c>
      <c r="N14" s="299">
        <v>0</v>
      </c>
      <c r="O14" s="292">
        <v>0</v>
      </c>
      <c r="P14" s="301"/>
      <c r="Q14" s="294">
        <f t="shared" si="0"/>
        <v>0</v>
      </c>
    </row>
    <row r="15" spans="1:17" s="104" customFormat="1" ht="15.75" thickTop="1">
      <c r="A15" s="214" t="s">
        <v>125</v>
      </c>
      <c r="B15" s="112"/>
      <c r="C15" s="105"/>
      <c r="D15" s="302">
        <v>0</v>
      </c>
      <c r="E15" s="302">
        <v>0</v>
      </c>
      <c r="F15" s="302">
        <v>0</v>
      </c>
      <c r="G15" s="302">
        <v>0</v>
      </c>
      <c r="H15" s="302">
        <v>0</v>
      </c>
      <c r="I15" s="302">
        <v>0</v>
      </c>
      <c r="J15" s="302">
        <v>0</v>
      </c>
      <c r="K15" s="302">
        <v>0</v>
      </c>
      <c r="L15" s="302">
        <v>0</v>
      </c>
      <c r="M15" s="302">
        <v>0</v>
      </c>
      <c r="N15" s="302">
        <v>0</v>
      </c>
      <c r="O15" s="303">
        <v>0</v>
      </c>
      <c r="P15" s="343">
        <v>0</v>
      </c>
      <c r="Q15" s="304">
        <f t="shared" si="0"/>
        <v>0</v>
      </c>
    </row>
    <row r="16" spans="1:17" s="104" customFormat="1" ht="15">
      <c r="A16" s="214" t="s">
        <v>198</v>
      </c>
      <c r="B16" s="112"/>
      <c r="C16" s="105"/>
      <c r="D16" s="302">
        <v>0</v>
      </c>
      <c r="E16" s="302">
        <v>0</v>
      </c>
      <c r="F16" s="302">
        <v>0</v>
      </c>
      <c r="G16" s="302">
        <v>0</v>
      </c>
      <c r="H16" s="302">
        <v>0</v>
      </c>
      <c r="I16" s="302">
        <v>0</v>
      </c>
      <c r="J16" s="302">
        <v>0</v>
      </c>
      <c r="K16" s="302">
        <v>0</v>
      </c>
      <c r="L16" s="302">
        <v>0</v>
      </c>
      <c r="M16" s="302">
        <v>0</v>
      </c>
      <c r="N16" s="302">
        <v>0</v>
      </c>
      <c r="O16" s="305">
        <v>0</v>
      </c>
      <c r="P16" s="343">
        <v>0</v>
      </c>
      <c r="Q16" s="304">
        <f>SUM(D16:O16)</f>
        <v>0</v>
      </c>
    </row>
    <row r="17" spans="1:17" s="104" customFormat="1" ht="15.75" thickBot="1">
      <c r="A17" s="215" t="s">
        <v>126</v>
      </c>
      <c r="B17" s="111"/>
      <c r="C17" s="103"/>
      <c r="D17" s="306">
        <v>0</v>
      </c>
      <c r="E17" s="306">
        <v>0</v>
      </c>
      <c r="F17" s="306">
        <v>0</v>
      </c>
      <c r="G17" s="306">
        <v>0</v>
      </c>
      <c r="H17" s="306">
        <v>0</v>
      </c>
      <c r="I17" s="306">
        <v>0</v>
      </c>
      <c r="J17" s="306">
        <v>0</v>
      </c>
      <c r="K17" s="306">
        <v>0</v>
      </c>
      <c r="L17" s="306">
        <v>0</v>
      </c>
      <c r="M17" s="306">
        <v>0</v>
      </c>
      <c r="N17" s="306">
        <v>0</v>
      </c>
      <c r="O17" s="307">
        <v>0</v>
      </c>
      <c r="P17" s="344">
        <v>0</v>
      </c>
      <c r="Q17" s="308">
        <f>SUM(D17:O17)</f>
        <v>0</v>
      </c>
    </row>
    <row r="18" spans="1:17" s="104" customFormat="1" ht="15.75" thickTop="1">
      <c r="A18" s="214" t="s">
        <v>151</v>
      </c>
      <c r="B18" s="112"/>
      <c r="C18" s="105"/>
      <c r="D18" s="302">
        <v>0</v>
      </c>
      <c r="E18" s="302">
        <v>0</v>
      </c>
      <c r="F18" s="302">
        <v>0</v>
      </c>
      <c r="G18" s="302">
        <v>0</v>
      </c>
      <c r="H18" s="302">
        <v>0</v>
      </c>
      <c r="I18" s="302">
        <v>0</v>
      </c>
      <c r="J18" s="302">
        <v>0</v>
      </c>
      <c r="K18" s="302">
        <v>0</v>
      </c>
      <c r="L18" s="302">
        <v>0</v>
      </c>
      <c r="M18" s="302">
        <v>0</v>
      </c>
      <c r="N18" s="302">
        <v>0</v>
      </c>
      <c r="O18" s="305">
        <v>0</v>
      </c>
      <c r="P18" s="343">
        <v>0</v>
      </c>
      <c r="Q18" s="304">
        <f>SUM(D18:O18)</f>
        <v>0</v>
      </c>
    </row>
    <row r="19" spans="1:17" s="104" customFormat="1" ht="15">
      <c r="A19" s="214" t="s">
        <v>199</v>
      </c>
      <c r="B19" s="112"/>
      <c r="C19" s="105"/>
      <c r="D19" s="302">
        <v>0</v>
      </c>
      <c r="E19" s="302">
        <v>0</v>
      </c>
      <c r="F19" s="302">
        <v>0</v>
      </c>
      <c r="G19" s="302">
        <v>0</v>
      </c>
      <c r="H19" s="302">
        <v>0</v>
      </c>
      <c r="I19" s="302">
        <v>0</v>
      </c>
      <c r="J19" s="302">
        <v>0</v>
      </c>
      <c r="K19" s="302">
        <v>0</v>
      </c>
      <c r="L19" s="302">
        <v>0</v>
      </c>
      <c r="M19" s="302">
        <v>0</v>
      </c>
      <c r="N19" s="302">
        <v>0</v>
      </c>
      <c r="O19" s="305">
        <v>0</v>
      </c>
      <c r="P19" s="343">
        <v>0</v>
      </c>
      <c r="Q19" s="304">
        <f>SUM(D19:O19)</f>
        <v>0</v>
      </c>
    </row>
    <row r="20" spans="1:17" s="104" customFormat="1" ht="15.75" thickBot="1">
      <c r="A20" s="215" t="s">
        <v>152</v>
      </c>
      <c r="B20" s="111"/>
      <c r="C20" s="113"/>
      <c r="D20" s="306">
        <v>0</v>
      </c>
      <c r="E20" s="306">
        <v>0</v>
      </c>
      <c r="F20" s="306">
        <v>0</v>
      </c>
      <c r="G20" s="306">
        <v>0</v>
      </c>
      <c r="H20" s="306">
        <v>0</v>
      </c>
      <c r="I20" s="306">
        <v>0</v>
      </c>
      <c r="J20" s="306">
        <v>0</v>
      </c>
      <c r="K20" s="306">
        <v>0</v>
      </c>
      <c r="L20" s="306">
        <v>0</v>
      </c>
      <c r="M20" s="306">
        <v>0</v>
      </c>
      <c r="N20" s="306">
        <v>0</v>
      </c>
      <c r="O20" s="307">
        <v>0</v>
      </c>
      <c r="P20" s="344">
        <v>0</v>
      </c>
      <c r="Q20" s="309">
        <f>SUM(D20:O20)</f>
        <v>0</v>
      </c>
    </row>
    <row r="21" spans="1:17" s="104" customFormat="1" ht="15.75" thickTop="1">
      <c r="A21" s="102" t="s">
        <v>127</v>
      </c>
      <c r="B21" s="112"/>
      <c r="C21" s="114"/>
      <c r="D21" s="149"/>
      <c r="E21" s="149"/>
      <c r="F21" s="149"/>
      <c r="G21" s="149"/>
      <c r="H21" s="149"/>
      <c r="I21" s="149"/>
      <c r="J21" s="149"/>
      <c r="K21" s="149"/>
      <c r="L21" s="149"/>
      <c r="M21" s="149"/>
      <c r="N21" s="149"/>
      <c r="O21" s="150"/>
      <c r="P21" s="221"/>
      <c r="Q21" s="219"/>
    </row>
    <row r="22" spans="1:17" s="104" customFormat="1" ht="15">
      <c r="A22" s="216" t="s">
        <v>181</v>
      </c>
      <c r="B22" s="112"/>
      <c r="C22" s="114"/>
      <c r="D22" s="310">
        <v>0</v>
      </c>
      <c r="E22" s="310">
        <v>0</v>
      </c>
      <c r="F22" s="310">
        <v>0</v>
      </c>
      <c r="G22" s="310">
        <v>0</v>
      </c>
      <c r="H22" s="310">
        <v>0</v>
      </c>
      <c r="I22" s="310">
        <v>0</v>
      </c>
      <c r="J22" s="310">
        <v>0</v>
      </c>
      <c r="K22" s="310">
        <v>0</v>
      </c>
      <c r="L22" s="310">
        <v>0</v>
      </c>
      <c r="M22" s="310">
        <v>0</v>
      </c>
      <c r="N22" s="310">
        <v>0</v>
      </c>
      <c r="O22" s="296">
        <v>0</v>
      </c>
      <c r="P22" s="345">
        <v>0</v>
      </c>
      <c r="Q22" s="311">
        <f aca="true" t="shared" si="1" ref="Q22:Q32">SUM(D22:O22)</f>
        <v>0</v>
      </c>
    </row>
    <row r="23" spans="1:17" s="104" customFormat="1" ht="15">
      <c r="A23" s="214" t="s">
        <v>178</v>
      </c>
      <c r="B23" s="112"/>
      <c r="C23" s="114"/>
      <c r="D23" s="310">
        <v>0</v>
      </c>
      <c r="E23" s="310">
        <v>0</v>
      </c>
      <c r="F23" s="310">
        <v>0</v>
      </c>
      <c r="G23" s="310">
        <v>0</v>
      </c>
      <c r="H23" s="310">
        <v>0</v>
      </c>
      <c r="I23" s="310">
        <v>0</v>
      </c>
      <c r="J23" s="310">
        <v>0</v>
      </c>
      <c r="K23" s="310">
        <v>0</v>
      </c>
      <c r="L23" s="310">
        <v>0</v>
      </c>
      <c r="M23" s="310">
        <v>0</v>
      </c>
      <c r="N23" s="310">
        <v>0</v>
      </c>
      <c r="O23" s="296">
        <v>0</v>
      </c>
      <c r="P23" s="345">
        <v>0</v>
      </c>
      <c r="Q23" s="311">
        <f t="shared" si="1"/>
        <v>0</v>
      </c>
    </row>
    <row r="24" spans="1:17" s="104" customFormat="1" ht="15">
      <c r="A24" s="214" t="s">
        <v>128</v>
      </c>
      <c r="B24" s="112"/>
      <c r="C24" s="114"/>
      <c r="D24" s="310">
        <v>0</v>
      </c>
      <c r="E24" s="310">
        <v>0</v>
      </c>
      <c r="F24" s="310">
        <v>0</v>
      </c>
      <c r="G24" s="310">
        <v>0</v>
      </c>
      <c r="H24" s="310">
        <v>0</v>
      </c>
      <c r="I24" s="310">
        <v>0</v>
      </c>
      <c r="J24" s="310">
        <v>0</v>
      </c>
      <c r="K24" s="310">
        <v>0</v>
      </c>
      <c r="L24" s="310">
        <v>0</v>
      </c>
      <c r="M24" s="310">
        <v>0</v>
      </c>
      <c r="N24" s="310">
        <v>0</v>
      </c>
      <c r="O24" s="296">
        <v>0</v>
      </c>
      <c r="P24" s="345">
        <v>0</v>
      </c>
      <c r="Q24" s="311">
        <f t="shared" si="1"/>
        <v>0</v>
      </c>
    </row>
    <row r="25" spans="1:17" s="104" customFormat="1" ht="15">
      <c r="A25" s="214" t="s">
        <v>129</v>
      </c>
      <c r="B25" s="112"/>
      <c r="C25" s="114"/>
      <c r="D25" s="302">
        <v>0</v>
      </c>
      <c r="E25" s="302">
        <v>0</v>
      </c>
      <c r="F25" s="302">
        <v>0</v>
      </c>
      <c r="G25" s="302">
        <v>0</v>
      </c>
      <c r="H25" s="302">
        <v>0</v>
      </c>
      <c r="I25" s="302">
        <v>0</v>
      </c>
      <c r="J25" s="302">
        <v>0</v>
      </c>
      <c r="K25" s="302">
        <v>0</v>
      </c>
      <c r="L25" s="302">
        <v>0</v>
      </c>
      <c r="M25" s="302">
        <v>0</v>
      </c>
      <c r="N25" s="302">
        <v>0</v>
      </c>
      <c r="O25" s="305">
        <v>0</v>
      </c>
      <c r="P25" s="343">
        <v>0</v>
      </c>
      <c r="Q25" s="312">
        <f t="shared" si="1"/>
        <v>0</v>
      </c>
    </row>
    <row r="26" spans="1:17" s="104" customFormat="1" ht="15">
      <c r="A26" s="214" t="s">
        <v>200</v>
      </c>
      <c r="B26" s="112"/>
      <c r="C26" s="114"/>
      <c r="D26" s="302">
        <v>0</v>
      </c>
      <c r="E26" s="302">
        <v>0</v>
      </c>
      <c r="F26" s="302">
        <v>0</v>
      </c>
      <c r="G26" s="302">
        <v>0</v>
      </c>
      <c r="H26" s="302">
        <v>0</v>
      </c>
      <c r="I26" s="302">
        <v>0</v>
      </c>
      <c r="J26" s="302">
        <v>0</v>
      </c>
      <c r="K26" s="302">
        <v>0</v>
      </c>
      <c r="L26" s="302">
        <v>0</v>
      </c>
      <c r="M26" s="302">
        <v>0</v>
      </c>
      <c r="N26" s="302">
        <v>0</v>
      </c>
      <c r="O26" s="305">
        <v>0</v>
      </c>
      <c r="P26" s="343">
        <v>0</v>
      </c>
      <c r="Q26" s="312">
        <f t="shared" si="1"/>
        <v>0</v>
      </c>
    </row>
    <row r="27" spans="1:17" s="104" customFormat="1" ht="15">
      <c r="A27" s="214" t="s">
        <v>130</v>
      </c>
      <c r="B27" s="112"/>
      <c r="C27" s="114"/>
      <c r="D27" s="302">
        <v>0</v>
      </c>
      <c r="E27" s="302">
        <v>0</v>
      </c>
      <c r="F27" s="302">
        <v>0</v>
      </c>
      <c r="G27" s="302">
        <v>0</v>
      </c>
      <c r="H27" s="302">
        <v>0</v>
      </c>
      <c r="I27" s="302">
        <v>0</v>
      </c>
      <c r="J27" s="302">
        <v>0</v>
      </c>
      <c r="K27" s="302">
        <v>0</v>
      </c>
      <c r="L27" s="302">
        <v>0</v>
      </c>
      <c r="M27" s="302">
        <v>0</v>
      </c>
      <c r="N27" s="302">
        <v>0</v>
      </c>
      <c r="O27" s="305">
        <v>0</v>
      </c>
      <c r="P27" s="343">
        <v>0</v>
      </c>
      <c r="Q27" s="312">
        <f t="shared" si="1"/>
        <v>0</v>
      </c>
    </row>
    <row r="28" spans="1:17" s="104" customFormat="1" ht="15">
      <c r="A28" s="214" t="s">
        <v>153</v>
      </c>
      <c r="B28" s="112"/>
      <c r="C28" s="105"/>
      <c r="D28" s="302">
        <v>0</v>
      </c>
      <c r="E28" s="302">
        <v>0</v>
      </c>
      <c r="F28" s="302">
        <v>0</v>
      </c>
      <c r="G28" s="302">
        <v>0</v>
      </c>
      <c r="H28" s="302">
        <v>0</v>
      </c>
      <c r="I28" s="302">
        <v>0</v>
      </c>
      <c r="J28" s="302">
        <v>0</v>
      </c>
      <c r="K28" s="302">
        <v>0</v>
      </c>
      <c r="L28" s="302">
        <v>0</v>
      </c>
      <c r="M28" s="302">
        <v>0</v>
      </c>
      <c r="N28" s="302">
        <v>0</v>
      </c>
      <c r="O28" s="305">
        <v>0</v>
      </c>
      <c r="P28" s="343">
        <v>0</v>
      </c>
      <c r="Q28" s="312">
        <f t="shared" si="1"/>
        <v>0</v>
      </c>
    </row>
    <row r="29" spans="1:17" s="104" customFormat="1" ht="15">
      <c r="A29" s="214" t="s">
        <v>165</v>
      </c>
      <c r="B29" s="112"/>
      <c r="C29" s="105"/>
      <c r="D29" s="302">
        <v>0</v>
      </c>
      <c r="E29" s="302">
        <v>0</v>
      </c>
      <c r="F29" s="302">
        <v>0</v>
      </c>
      <c r="G29" s="302">
        <v>0</v>
      </c>
      <c r="H29" s="302">
        <v>0</v>
      </c>
      <c r="I29" s="302">
        <v>0</v>
      </c>
      <c r="J29" s="302">
        <v>0</v>
      </c>
      <c r="K29" s="302">
        <v>0</v>
      </c>
      <c r="L29" s="302">
        <v>0</v>
      </c>
      <c r="M29" s="302">
        <v>0</v>
      </c>
      <c r="N29" s="302">
        <v>0</v>
      </c>
      <c r="O29" s="305">
        <v>0</v>
      </c>
      <c r="P29" s="343">
        <v>0</v>
      </c>
      <c r="Q29" s="312">
        <f t="shared" si="1"/>
        <v>0</v>
      </c>
    </row>
    <row r="30" spans="1:17" s="104" customFormat="1" ht="15">
      <c r="A30" s="214" t="s">
        <v>154</v>
      </c>
      <c r="B30" s="112"/>
      <c r="C30" s="105"/>
      <c r="D30" s="302">
        <v>0</v>
      </c>
      <c r="E30" s="302">
        <v>0</v>
      </c>
      <c r="F30" s="302">
        <v>0</v>
      </c>
      <c r="G30" s="302">
        <v>0</v>
      </c>
      <c r="H30" s="302">
        <v>0</v>
      </c>
      <c r="I30" s="302">
        <v>0</v>
      </c>
      <c r="J30" s="302">
        <v>0</v>
      </c>
      <c r="K30" s="302">
        <v>0</v>
      </c>
      <c r="L30" s="302">
        <v>0</v>
      </c>
      <c r="M30" s="302">
        <v>0</v>
      </c>
      <c r="N30" s="302">
        <v>0</v>
      </c>
      <c r="O30" s="305">
        <v>0</v>
      </c>
      <c r="P30" s="343">
        <v>0</v>
      </c>
      <c r="Q30" s="312">
        <f t="shared" si="1"/>
        <v>0</v>
      </c>
    </row>
    <row r="31" spans="1:17" s="104" customFormat="1" ht="15">
      <c r="A31" s="214" t="s">
        <v>179</v>
      </c>
      <c r="B31" s="112"/>
      <c r="C31" s="105"/>
      <c r="D31" s="295">
        <v>0</v>
      </c>
      <c r="E31" s="295">
        <v>0</v>
      </c>
      <c r="F31" s="295">
        <v>0</v>
      </c>
      <c r="G31" s="295">
        <v>0</v>
      </c>
      <c r="H31" s="295">
        <v>0</v>
      </c>
      <c r="I31" s="295">
        <v>0</v>
      </c>
      <c r="J31" s="295">
        <v>0</v>
      </c>
      <c r="K31" s="295">
        <v>0</v>
      </c>
      <c r="L31" s="295">
        <v>0</v>
      </c>
      <c r="M31" s="295">
        <v>0</v>
      </c>
      <c r="N31" s="295">
        <v>0</v>
      </c>
      <c r="O31" s="296">
        <v>0</v>
      </c>
      <c r="P31" s="345">
        <v>0</v>
      </c>
      <c r="Q31" s="311">
        <f t="shared" si="1"/>
        <v>0</v>
      </c>
    </row>
    <row r="32" spans="1:17" s="104" customFormat="1" ht="15.75" thickBot="1">
      <c r="A32" s="215" t="s">
        <v>131</v>
      </c>
      <c r="B32" s="111"/>
      <c r="C32" s="113"/>
      <c r="D32" s="302">
        <v>0</v>
      </c>
      <c r="E32" s="302">
        <v>0</v>
      </c>
      <c r="F32" s="302">
        <v>0</v>
      </c>
      <c r="G32" s="302">
        <v>0</v>
      </c>
      <c r="H32" s="302">
        <v>0</v>
      </c>
      <c r="I32" s="302">
        <v>0</v>
      </c>
      <c r="J32" s="302">
        <v>0</v>
      </c>
      <c r="K32" s="302">
        <v>0</v>
      </c>
      <c r="L32" s="302">
        <v>0</v>
      </c>
      <c r="M32" s="302">
        <v>0</v>
      </c>
      <c r="N32" s="302">
        <v>0</v>
      </c>
      <c r="O32" s="307">
        <v>0</v>
      </c>
      <c r="P32" s="346">
        <v>0</v>
      </c>
      <c r="Q32" s="309">
        <f t="shared" si="1"/>
        <v>0</v>
      </c>
    </row>
    <row r="33" spans="1:17" s="104" customFormat="1" ht="22.5" customHeight="1" thickBot="1" thickTop="1">
      <c r="A33" s="217" t="s">
        <v>169</v>
      </c>
      <c r="B33" s="111"/>
      <c r="C33" s="103"/>
      <c r="D33" s="313">
        <v>0</v>
      </c>
      <c r="E33" s="313">
        <v>0</v>
      </c>
      <c r="F33" s="313">
        <v>0</v>
      </c>
      <c r="G33" s="313">
        <v>0</v>
      </c>
      <c r="H33" s="313">
        <v>0</v>
      </c>
      <c r="I33" s="313">
        <v>0</v>
      </c>
      <c r="J33" s="313">
        <v>0</v>
      </c>
      <c r="K33" s="313">
        <v>0</v>
      </c>
      <c r="L33" s="313">
        <v>0</v>
      </c>
      <c r="M33" s="313">
        <v>0</v>
      </c>
      <c r="N33" s="313">
        <v>0</v>
      </c>
      <c r="O33" s="314">
        <v>0</v>
      </c>
      <c r="P33" s="315"/>
      <c r="Q33" s="316">
        <f>ROUND(IF(ISERR(SUMPRODUCT((D11:O11)*(D33:O33))/Q11),0,(SUMPRODUCT((D11:O11)*(D33:O33))/Q11)),2)</f>
        <v>0</v>
      </c>
    </row>
    <row r="34" spans="1:17" s="104" customFormat="1" ht="22.5" customHeight="1" thickBot="1" thickTop="1">
      <c r="A34" s="212" t="s">
        <v>180</v>
      </c>
      <c r="B34" s="115"/>
      <c r="C34" s="116"/>
      <c r="D34" s="317">
        <v>0</v>
      </c>
      <c r="E34" s="317">
        <v>0</v>
      </c>
      <c r="F34" s="317">
        <v>0</v>
      </c>
      <c r="G34" s="317">
        <v>0</v>
      </c>
      <c r="H34" s="317">
        <v>0</v>
      </c>
      <c r="I34" s="317">
        <v>0</v>
      </c>
      <c r="J34" s="317">
        <v>0</v>
      </c>
      <c r="K34" s="317">
        <v>0</v>
      </c>
      <c r="L34" s="317">
        <v>0</v>
      </c>
      <c r="M34" s="317">
        <v>0</v>
      </c>
      <c r="N34" s="317">
        <v>0</v>
      </c>
      <c r="O34" s="318">
        <v>0</v>
      </c>
      <c r="P34" s="65"/>
      <c r="Q34" s="265"/>
    </row>
    <row r="35" spans="1:17" s="104" customFormat="1" ht="22.5" customHeight="1" thickBot="1" thickTop="1">
      <c r="A35" s="212" t="s">
        <v>225</v>
      </c>
      <c r="B35" s="111"/>
      <c r="C35" s="103"/>
      <c r="D35" s="313">
        <v>0</v>
      </c>
      <c r="E35" s="313">
        <v>0</v>
      </c>
      <c r="F35" s="313">
        <v>0</v>
      </c>
      <c r="G35" s="313">
        <v>0</v>
      </c>
      <c r="H35" s="313">
        <v>0</v>
      </c>
      <c r="I35" s="313">
        <v>0</v>
      </c>
      <c r="J35" s="313">
        <v>0</v>
      </c>
      <c r="K35" s="313">
        <v>0</v>
      </c>
      <c r="L35" s="313">
        <v>0</v>
      </c>
      <c r="M35" s="313">
        <v>0</v>
      </c>
      <c r="N35" s="313">
        <v>0</v>
      </c>
      <c r="O35" s="314">
        <v>0</v>
      </c>
      <c r="P35" s="315"/>
      <c r="Q35" s="319">
        <f>IF(AND(IF(ISERR(Q12/Q9),1,Q12/Q9)&lt;0.4,IF(ISERR(Q13/Q10),1,Q13/Q10)&lt;0.4),ROUND(IF(ISERR(SUMPRODUCT(D9:O9-D12:O12+D10:O10-D13:O13-D58:O58,D35:O35)/(Q9-Q12+Q10-Q13-Q58)),0,(SUMPRODUCT(D9:O9-D12:O12+D10:O10-D13:O13-D58:O58,D35:O35)/(Q9-Q12+Q10-Q13-Q58))),2),IF(IF(ISERR(Q12/Q9),1,Q12/Q9)&lt;0.4,ROUND(IF(ISERR(SUMPRODUCT(D9:O9-D12:O12,D35:O35)/(Q9-Q12)),0,(SUMPRODUCT(D9:O9-D12:O12,D35:O35)/(Q9-Q12))),2),IF(IF(ISERR(Q13/Q10),1,Q13/Q10)&lt;0.4,ROUND(IF(ISERR(SUMPRODUCT(D10:O10-D13:O13-D58:O58,D35:O35)/(Q10-Q13-Q58)),0,(SUMPRODUCT(D10:O10-D13:O13-D58:O58,D35:O35)/(Q10-Q13-Q58))),2),ROUND(IF(ISERR(SUMPRODUCT(D9:O9-D12:O12+D10:O10-D13:O13-D58:O58,D35:O35)/(Q9-Q12+Q10-Q13-Q58)),0,(SUMPRODUCT(D9:O9-D12:O12+D10:O10-D13:O13-D58:O58,D35:O35)/(Q9-Q12+Q10-Q13-Q58))),2))))</f>
        <v>0</v>
      </c>
    </row>
    <row r="36" spans="1:17" s="104" customFormat="1" ht="22.5" customHeight="1" thickBot="1" thickTop="1">
      <c r="A36" s="212" t="s">
        <v>192</v>
      </c>
      <c r="B36" s="111"/>
      <c r="C36" s="103"/>
      <c r="D36" s="313">
        <v>0</v>
      </c>
      <c r="E36" s="313">
        <v>0</v>
      </c>
      <c r="F36" s="313">
        <v>0</v>
      </c>
      <c r="G36" s="313">
        <v>0</v>
      </c>
      <c r="H36" s="313">
        <v>0</v>
      </c>
      <c r="I36" s="313">
        <v>0</v>
      </c>
      <c r="J36" s="313">
        <v>0</v>
      </c>
      <c r="K36" s="313">
        <v>0</v>
      </c>
      <c r="L36" s="313">
        <v>0</v>
      </c>
      <c r="M36" s="313">
        <v>0</v>
      </c>
      <c r="N36" s="313">
        <v>0</v>
      </c>
      <c r="O36" s="314">
        <v>0</v>
      </c>
      <c r="P36" s="315"/>
      <c r="Q36" s="319">
        <f>IF(AND(IF(ISERR(Q12/Q9),1,Q12/Q9)&lt;0.4,IF(ISERR(Q13/Q10),1,Q13/Q10)&lt;0.4),ROUND(IF(ISERR(SUMPRODUCT(D9:O9-D12:O12+D10:O10-D13:O13-D58:O58,D36:O36)/(Q9-Q12+Q10-Q13-Q58)),0,(SUMPRODUCT(D9:O9-D12:O12+D10:O10-D13:O13-D58:O58,D36:O36)/(Q9-Q12+Q10-Q13-Q58))),2),IF(IF(ISERR(Q12/Q9),1,Q12/Q9)&lt;0.4,ROUND(IF(ISERR(SUMPRODUCT(D9:O9-D12:O12,D36:O36)/(Q9-Q12)),0,(SUMPRODUCT(D9:O9-D12:O12,D36:O36)/(Q9-Q12))),2),IF(IF(ISERR(Q13/Q10),1,Q13/Q10)&lt;0.4,ROUND(IF(ISERR(SUMPRODUCT(D10:O10-D13:O13-D58-O58,D36:O36)/(Q10-Q13-Q58)),0,(SUMPRODUCT(D10:O10-D13:O13-D58:O58,D36:O36)/(Q10-Q13-Q58))),2),ROUND(IF(ISERR(SUMPRODUCT(D9:O9-D12:O12+D10:O10-D13:O13-D58:O58,D36:O36)/(Q9-Q12+Q10-Q13-Q58)),0,(SUMPRODUCT(D9:O9-D12:O12+D10:O10-D13:O13-D58:O58,D36:O36)/(Q9-Q12+Q10-Q13-Q58))),2))))</f>
        <v>0</v>
      </c>
    </row>
    <row r="37" spans="1:17" s="104" customFormat="1" ht="22.5" customHeight="1" thickBot="1" thickTop="1">
      <c r="A37" s="212" t="s">
        <v>170</v>
      </c>
      <c r="B37" s="117"/>
      <c r="C37" s="118"/>
      <c r="D37" s="320">
        <f aca="true" t="shared" si="2" ref="D37:O37">D35-D36</f>
        <v>0</v>
      </c>
      <c r="E37" s="320">
        <f t="shared" si="2"/>
        <v>0</v>
      </c>
      <c r="F37" s="320">
        <f t="shared" si="2"/>
        <v>0</v>
      </c>
      <c r="G37" s="320">
        <f t="shared" si="2"/>
        <v>0</v>
      </c>
      <c r="H37" s="320">
        <f t="shared" si="2"/>
        <v>0</v>
      </c>
      <c r="I37" s="320">
        <f t="shared" si="2"/>
        <v>0</v>
      </c>
      <c r="J37" s="320">
        <f t="shared" si="2"/>
        <v>0</v>
      </c>
      <c r="K37" s="320">
        <f t="shared" si="2"/>
        <v>0</v>
      </c>
      <c r="L37" s="320">
        <f t="shared" si="2"/>
        <v>0</v>
      </c>
      <c r="M37" s="320">
        <f t="shared" si="2"/>
        <v>0</v>
      </c>
      <c r="N37" s="320">
        <f t="shared" si="2"/>
        <v>0</v>
      </c>
      <c r="O37" s="321">
        <f t="shared" si="2"/>
        <v>0</v>
      </c>
      <c r="P37" s="322"/>
      <c r="Q37" s="320">
        <f>Q35-Q36</f>
        <v>0</v>
      </c>
    </row>
    <row r="38" spans="1:17" ht="15.75" thickTop="1">
      <c r="A38" s="119" t="s">
        <v>132</v>
      </c>
      <c r="B38" s="98"/>
      <c r="C38" s="96"/>
      <c r="D38" s="347"/>
      <c r="E38" s="347"/>
      <c r="F38" s="347"/>
      <c r="G38" s="347"/>
      <c r="H38" s="347"/>
      <c r="I38" s="348"/>
      <c r="J38" s="348"/>
      <c r="K38" s="349"/>
      <c r="L38" s="347"/>
      <c r="M38" s="347"/>
      <c r="N38" s="347"/>
      <c r="O38" s="350"/>
      <c r="P38" s="351"/>
      <c r="Q38" s="323"/>
    </row>
    <row r="39" spans="1:17" s="123" customFormat="1" ht="15">
      <c r="A39" s="120" t="s">
        <v>133</v>
      </c>
      <c r="B39" s="121"/>
      <c r="C39" s="122"/>
      <c r="D39" s="352"/>
      <c r="E39" s="352"/>
      <c r="F39" s="352"/>
      <c r="G39" s="352"/>
      <c r="H39" s="352"/>
      <c r="I39" s="352"/>
      <c r="J39" s="352"/>
      <c r="K39" s="352"/>
      <c r="L39" s="352"/>
      <c r="M39" s="352"/>
      <c r="N39" s="352"/>
      <c r="O39" s="353"/>
      <c r="P39" s="354"/>
      <c r="Q39" s="325">
        <f>ROUND(IF(ISERR((Q15-Q18)/Q12),0,((Q15-Q18)/Q12)),2)</f>
        <v>0</v>
      </c>
    </row>
    <row r="40" spans="1:17" s="123" customFormat="1" ht="15">
      <c r="A40" s="120" t="s">
        <v>134</v>
      </c>
      <c r="B40" s="121"/>
      <c r="C40" s="122"/>
      <c r="D40" s="352"/>
      <c r="E40" s="352"/>
      <c r="F40" s="352"/>
      <c r="G40" s="352"/>
      <c r="H40" s="352"/>
      <c r="I40" s="352"/>
      <c r="J40" s="352"/>
      <c r="K40" s="352"/>
      <c r="L40" s="352"/>
      <c r="M40" s="352"/>
      <c r="N40" s="352"/>
      <c r="O40" s="353"/>
      <c r="P40" s="354"/>
      <c r="Q40" s="325">
        <f>IF(Q37=0,0,ROUND(IF(ISERR((Q9*Q37)/Q9),0,((Q9*Q37)/Q9)),2))</f>
        <v>0</v>
      </c>
    </row>
    <row r="41" spans="1:17" s="123" customFormat="1" ht="15">
      <c r="A41" s="214" t="s">
        <v>182</v>
      </c>
      <c r="B41" s="121"/>
      <c r="C41" s="122"/>
      <c r="D41" s="355"/>
      <c r="E41" s="355"/>
      <c r="F41" s="355"/>
      <c r="G41" s="355"/>
      <c r="H41" s="355"/>
      <c r="I41" s="355"/>
      <c r="J41" s="355"/>
      <c r="K41" s="355"/>
      <c r="L41" s="355"/>
      <c r="M41" s="355"/>
      <c r="N41" s="355"/>
      <c r="O41" s="356"/>
      <c r="P41" s="354"/>
      <c r="Q41" s="325">
        <f>IF(Q37=0,0,ROUND(IF(ISERR(((Q15-Q18)+((Q9-Q12)*Q37))/Q9),0,(((Q15-Q18)+((Q9-Q12)*Q37))/Q9)),2))</f>
        <v>0</v>
      </c>
    </row>
    <row r="42" spans="1:17" s="123" customFormat="1" ht="15">
      <c r="A42" s="214" t="s">
        <v>183</v>
      </c>
      <c r="B42" s="121"/>
      <c r="C42" s="122"/>
      <c r="D42" s="355"/>
      <c r="E42" s="355"/>
      <c r="F42" s="355"/>
      <c r="G42" s="355"/>
      <c r="H42" s="355"/>
      <c r="I42" s="355"/>
      <c r="J42" s="355"/>
      <c r="K42" s="355"/>
      <c r="L42" s="355"/>
      <c r="M42" s="355"/>
      <c r="N42" s="355"/>
      <c r="O42" s="356"/>
      <c r="P42" s="354"/>
      <c r="Q42" s="82">
        <f>ROUND(IF(ISERR((Q16-Q19)/Q13),0,((Q16-Q19)/Q13)),2)</f>
        <v>0</v>
      </c>
    </row>
    <row r="43" spans="1:17" s="123" customFormat="1" ht="15">
      <c r="A43" s="214" t="s">
        <v>184</v>
      </c>
      <c r="B43" s="121"/>
      <c r="C43" s="122"/>
      <c r="D43" s="355"/>
      <c r="E43" s="355"/>
      <c r="F43" s="355"/>
      <c r="G43" s="355"/>
      <c r="H43" s="355"/>
      <c r="I43" s="355"/>
      <c r="J43" s="355"/>
      <c r="K43" s="355"/>
      <c r="L43" s="355"/>
      <c r="M43" s="355"/>
      <c r="N43" s="355"/>
      <c r="O43" s="356"/>
      <c r="P43" s="354"/>
      <c r="Q43" s="82">
        <f>IF(Q37=0,0,ROUND(IF(ISERR((((Q10-Q57)*Q37)+Q60)/Q10),0,(((Q10-Q57)*Q37)+Q60)/Q10),2))</f>
        <v>0</v>
      </c>
    </row>
    <row r="44" spans="1:17" s="123" customFormat="1" ht="15">
      <c r="A44" s="214" t="s">
        <v>197</v>
      </c>
      <c r="B44" s="121"/>
      <c r="C44" s="122"/>
      <c r="D44" s="355"/>
      <c r="E44" s="355"/>
      <c r="F44" s="355"/>
      <c r="G44" s="355"/>
      <c r="H44" s="355"/>
      <c r="I44" s="355"/>
      <c r="J44" s="355"/>
      <c r="K44" s="355"/>
      <c r="L44" s="355"/>
      <c r="M44" s="355"/>
      <c r="N44" s="355"/>
      <c r="O44" s="356"/>
      <c r="P44" s="354"/>
      <c r="Q44" s="82">
        <f>IF(Q37=0,0,ROUND(IF(ISERR(((Q16-Q19)+((Q10-Q13-Q58)*Q37)+Q61)/Q10),0,(((Q16-Q19)+((Q10-Q13-Q58)*Q37)+Q61)/Q10)),2))</f>
        <v>0</v>
      </c>
    </row>
    <row r="45" spans="1:17" s="123" customFormat="1" ht="15">
      <c r="A45" s="214" t="s">
        <v>185</v>
      </c>
      <c r="B45" s="121"/>
      <c r="C45" s="122"/>
      <c r="D45" s="355"/>
      <c r="E45" s="355"/>
      <c r="F45" s="355"/>
      <c r="G45" s="355"/>
      <c r="H45" s="355"/>
      <c r="I45" s="355"/>
      <c r="J45" s="355"/>
      <c r="K45" s="355"/>
      <c r="L45" s="355"/>
      <c r="M45" s="355"/>
      <c r="N45" s="355"/>
      <c r="O45" s="356"/>
      <c r="P45" s="354"/>
      <c r="Q45" s="82">
        <f>ROUND(IF(ISERR((Q17-Q20)/Q14),0,((Q17-Q20)/Q14)),2)</f>
        <v>0</v>
      </c>
    </row>
    <row r="46" spans="1:17" s="123" customFormat="1" ht="15">
      <c r="A46" s="214" t="s">
        <v>193</v>
      </c>
      <c r="B46" s="121"/>
      <c r="C46" s="122"/>
      <c r="D46" s="355"/>
      <c r="E46" s="355"/>
      <c r="F46" s="355"/>
      <c r="G46" s="355"/>
      <c r="H46" s="355"/>
      <c r="I46" s="355"/>
      <c r="J46" s="355"/>
      <c r="K46" s="355"/>
      <c r="L46" s="355"/>
      <c r="M46" s="355"/>
      <c r="N46" s="355"/>
      <c r="O46" s="356"/>
      <c r="P46" s="354"/>
      <c r="Q46" s="82">
        <f>IF(Q33=0,0,ROUND(IF(ISERR((Q11*Q33)/Q11),0,((Q11*Q33)/Q11)),2))</f>
        <v>0</v>
      </c>
    </row>
    <row r="47" spans="1:17" s="123" customFormat="1" ht="15.75" thickBot="1">
      <c r="A47" s="214" t="s">
        <v>194</v>
      </c>
      <c r="B47" s="121"/>
      <c r="C47" s="122"/>
      <c r="D47" s="357"/>
      <c r="E47" s="357"/>
      <c r="F47" s="357"/>
      <c r="G47" s="357"/>
      <c r="H47" s="357"/>
      <c r="I47" s="355"/>
      <c r="J47" s="355"/>
      <c r="K47" s="355"/>
      <c r="L47" s="355"/>
      <c r="M47" s="355"/>
      <c r="N47" s="355"/>
      <c r="O47" s="358"/>
      <c r="P47" s="354"/>
      <c r="Q47" s="326">
        <f>IF(Q33=0,0,ROUND(IF(ISERR(((Q17-Q20)+((Q11-Q14)*Q33))/Q11),0,(((Q17-Q20)+((Q11-Q14)*Q33))/Q11)),2))</f>
        <v>0</v>
      </c>
    </row>
    <row r="48" spans="1:17" s="123" customFormat="1" ht="15.75" thickTop="1">
      <c r="A48" s="102" t="s">
        <v>226</v>
      </c>
      <c r="B48" s="124"/>
      <c r="C48" s="66"/>
      <c r="D48" s="125"/>
      <c r="E48" s="126"/>
      <c r="F48" s="127"/>
      <c r="G48" s="128"/>
      <c r="H48" s="128"/>
      <c r="I48" s="128"/>
      <c r="J48" s="128"/>
      <c r="K48" s="128"/>
      <c r="L48" s="128"/>
      <c r="M48" s="128"/>
      <c r="N48" s="128"/>
      <c r="O48" s="129"/>
      <c r="P48" s="130"/>
      <c r="Q48" s="131"/>
    </row>
    <row r="49" spans="1:17" s="136" customFormat="1" ht="15">
      <c r="A49" s="244" t="s">
        <v>227</v>
      </c>
      <c r="B49" s="134"/>
      <c r="C49" s="135"/>
      <c r="D49" s="78">
        <f>ROUND(IF(ISERR(IF(($Q12/$Q9)=0,(D9*$Q40),IF(($Q12/$Q9)&lt;0.4,(D9*$Q41),(D9*$Q39)))),0,(IF(($Q12/$Q9)=0,(D9*$Q40),IF(($Q12/$Q9)&lt;0.4,(D9*$Q41),(D9*$Q39))))),0)</f>
        <v>0</v>
      </c>
      <c r="E49" s="78">
        <f aca="true" t="shared" si="3" ref="E49:O49">ROUND(IF(ISERR(IF(($Q12/$Q9)=0,(E9*$Q40),IF(($Q12/$Q9)&lt;0.4,(E9*$Q41),(E9*$Q39)))),0,(IF(($Q12/$Q9)=0,(E9*$Q40),IF(($Q12/$Q9)&lt;0.4,(E9*$Q41),(E9*$Q39))))),0)</f>
        <v>0</v>
      </c>
      <c r="F49" s="78">
        <f t="shared" si="3"/>
        <v>0</v>
      </c>
      <c r="G49" s="78">
        <f t="shared" si="3"/>
        <v>0</v>
      </c>
      <c r="H49" s="78">
        <f t="shared" si="3"/>
        <v>0</v>
      </c>
      <c r="I49" s="78">
        <f t="shared" si="3"/>
        <v>0</v>
      </c>
      <c r="J49" s="78">
        <f t="shared" si="3"/>
        <v>0</v>
      </c>
      <c r="K49" s="78">
        <f t="shared" si="3"/>
        <v>0</v>
      </c>
      <c r="L49" s="78">
        <f t="shared" si="3"/>
        <v>0</v>
      </c>
      <c r="M49" s="78">
        <f t="shared" si="3"/>
        <v>0</v>
      </c>
      <c r="N49" s="78">
        <f t="shared" si="3"/>
        <v>0</v>
      </c>
      <c r="O49" s="79">
        <f t="shared" si="3"/>
        <v>0</v>
      </c>
      <c r="P49" s="77"/>
      <c r="Q49" s="77">
        <f>ROUND(IF(ISERR(IF(($Q12/$Q9)=0,(Q9*$Q40),IF(($Q12/$Q9)&lt;0.4,(Q9*$Q41),(Q9*$Q39)))),0,(IF(($Q12/$Q9)=0,(Q9*$Q40),IF(($Q12/$Q9)&lt;0.4,(Q9*$Q41),(Q9*$Q39))))),0)</f>
        <v>0</v>
      </c>
    </row>
    <row r="50" spans="1:17" s="45" customFormat="1" ht="15">
      <c r="A50" s="245" t="s">
        <v>228</v>
      </c>
      <c r="B50" s="132"/>
      <c r="C50" s="133"/>
      <c r="D50" s="78">
        <f>ROUND(IF(ISERR(IF(($Q13/$Q10)=0,(D10*$Q43),IF(($Q13/$Q10)&lt;0.4,(D10*$Q44),(D10*$Q42)))),0,(IF(($Q13/$Q10)=0,(D10*$Q43),IF(($Q13/$Q10)&lt;0.4,(D10*$Q44),(D10*$Q42))))),0)</f>
        <v>0</v>
      </c>
      <c r="E50" s="78">
        <f aca="true" t="shared" si="4" ref="E50:O50">ROUND(IF(ISERR(IF(($Q13/$Q10)=0,(E10*$Q43),IF(($Q13/$Q10)&lt;0.4,(E10*$Q44),(E10*$Q42)))),0,(IF(($Q13/$Q10)=0,(E10*$Q43),IF(($Q13/$Q10)&lt;0.4,(E10*$Q44),(E10*$Q42))))),0)</f>
        <v>0</v>
      </c>
      <c r="F50" s="78">
        <f t="shared" si="4"/>
        <v>0</v>
      </c>
      <c r="G50" s="78">
        <f t="shared" si="4"/>
        <v>0</v>
      </c>
      <c r="H50" s="78">
        <f t="shared" si="4"/>
        <v>0</v>
      </c>
      <c r="I50" s="78">
        <f t="shared" si="4"/>
        <v>0</v>
      </c>
      <c r="J50" s="78">
        <f t="shared" si="4"/>
        <v>0</v>
      </c>
      <c r="K50" s="78">
        <f t="shared" si="4"/>
        <v>0</v>
      </c>
      <c r="L50" s="78">
        <f t="shared" si="4"/>
        <v>0</v>
      </c>
      <c r="M50" s="78">
        <f t="shared" si="4"/>
        <v>0</v>
      </c>
      <c r="N50" s="78">
        <f t="shared" si="4"/>
        <v>0</v>
      </c>
      <c r="O50" s="79">
        <f t="shared" si="4"/>
        <v>0</v>
      </c>
      <c r="P50" s="77"/>
      <c r="Q50" s="78">
        <f>ROUND(IF(ISERR(IF(($Q13/$Q10)=0,(Q10*$Q43),IF(($Q13/$Q10)&lt;0.4,(Q10*$Q44),(Q10*$Q42)))),0,(IF(($Q13/$Q10)=0,(Q10*$Q43),IF(($Q13/$Q10)&lt;0.4,(Q10*$Q44),(Q10*$Q42))))),0)</f>
        <v>0</v>
      </c>
    </row>
    <row r="51" spans="1:17" s="45" customFormat="1" ht="15">
      <c r="A51" s="245" t="s">
        <v>229</v>
      </c>
      <c r="B51" s="132"/>
      <c r="C51" s="133"/>
      <c r="D51" s="78">
        <f>ROUND(IF(ISERR(IF(($Q14/$Q11)=0,(D11*$Q46),IF(($Q14/$Q11)&lt;0.4,(D11*$Q47),(D11*$Q45)))),0,(IF(($Q14/$Q11)=0,(D11*$Q46),IF(($Q14/$Q11)&lt;0.4,(D11*$Q47),(D11*$Q45))))),0)</f>
        <v>0</v>
      </c>
      <c r="E51" s="78">
        <f aca="true" t="shared" si="5" ref="E51:O51">ROUND(IF(ISERR(IF(($Q14/$Q11)=0,(E11*$Q46),IF(($Q14/$Q11)&lt;0.4,(E11*$Q47),(E11*$Q45)))),0,(IF(($Q14/$Q11)=0,(E11*$Q46),IF(($Q14/$Q11)&lt;0.4,(E11*$Q47),(E11*$Q45))))),0)</f>
        <v>0</v>
      </c>
      <c r="F51" s="78">
        <f t="shared" si="5"/>
        <v>0</v>
      </c>
      <c r="G51" s="78">
        <f t="shared" si="5"/>
        <v>0</v>
      </c>
      <c r="H51" s="78">
        <f t="shared" si="5"/>
        <v>0</v>
      </c>
      <c r="I51" s="78">
        <f t="shared" si="5"/>
        <v>0</v>
      </c>
      <c r="J51" s="78">
        <f t="shared" si="5"/>
        <v>0</v>
      </c>
      <c r="K51" s="78">
        <f t="shared" si="5"/>
        <v>0</v>
      </c>
      <c r="L51" s="78">
        <f t="shared" si="5"/>
        <v>0</v>
      </c>
      <c r="M51" s="78">
        <f t="shared" si="5"/>
        <v>0</v>
      </c>
      <c r="N51" s="78">
        <f t="shared" si="5"/>
        <v>0</v>
      </c>
      <c r="O51" s="79">
        <f t="shared" si="5"/>
        <v>0</v>
      </c>
      <c r="P51" s="77"/>
      <c r="Q51" s="78">
        <f>ROUND(IF(ISERR(IF(($Q14/$Q11)=0,(Q11*$Q46),IF(($Q14/$Q11)&lt;0.4,(Q11*$Q47),(Q11*$Q45)))),0,(IF(($Q14/$Q11)=0,(Q11*$Q46),IF(($Q14/$Q11)&lt;0.4,(Q11*$Q47),(Q11*$Q45))))),0)</f>
        <v>0</v>
      </c>
    </row>
    <row r="52" spans="1:17" ht="15.75" thickBot="1">
      <c r="A52" s="362" t="s">
        <v>135</v>
      </c>
      <c r="B52" s="363"/>
      <c r="C52" s="364"/>
      <c r="D52" s="365">
        <f>D49+D50+D51</f>
        <v>0</v>
      </c>
      <c r="E52" s="365">
        <f>E49+E50+E51</f>
        <v>0</v>
      </c>
      <c r="F52" s="365">
        <f>F49+F50+F51</f>
        <v>0</v>
      </c>
      <c r="G52" s="365">
        <f aca="true" t="shared" si="6" ref="G52:O52">G49+G50+G51</f>
        <v>0</v>
      </c>
      <c r="H52" s="365">
        <f t="shared" si="6"/>
        <v>0</v>
      </c>
      <c r="I52" s="220">
        <f t="shared" si="6"/>
        <v>0</v>
      </c>
      <c r="J52" s="220">
        <f t="shared" si="6"/>
        <v>0</v>
      </c>
      <c r="K52" s="220">
        <f t="shared" si="6"/>
        <v>0</v>
      </c>
      <c r="L52" s="220">
        <f t="shared" si="6"/>
        <v>0</v>
      </c>
      <c r="M52" s="220">
        <f t="shared" si="6"/>
        <v>0</v>
      </c>
      <c r="N52" s="220">
        <f t="shared" si="6"/>
        <v>0</v>
      </c>
      <c r="O52" s="366">
        <f t="shared" si="6"/>
        <v>0</v>
      </c>
      <c r="P52" s="339"/>
      <c r="Q52" s="367">
        <f>Q49+Q50+Q51</f>
        <v>0</v>
      </c>
    </row>
    <row r="53" spans="1:17" s="45" customFormat="1" ht="15.75" thickTop="1">
      <c r="A53" s="218" t="s">
        <v>136</v>
      </c>
      <c r="B53" s="132"/>
      <c r="C53" s="133"/>
      <c r="D53" s="68"/>
      <c r="E53" s="68"/>
      <c r="F53" s="68"/>
      <c r="G53" s="68"/>
      <c r="H53" s="68"/>
      <c r="I53" s="68"/>
      <c r="J53" s="68"/>
      <c r="K53" s="68"/>
      <c r="L53" s="68"/>
      <c r="M53" s="68"/>
      <c r="N53" s="68"/>
      <c r="O53" s="69"/>
      <c r="P53" s="70"/>
      <c r="Q53" s="70"/>
    </row>
    <row r="54" spans="1:17" s="136" customFormat="1" ht="15">
      <c r="A54" s="214" t="s">
        <v>191</v>
      </c>
      <c r="B54" s="134"/>
      <c r="C54" s="135"/>
      <c r="D54" s="71">
        <f>ROUND(IF(ISERR(D59/D56),0,(D59/D56)),2)</f>
        <v>0</v>
      </c>
      <c r="E54" s="71">
        <f aca="true" t="shared" si="7" ref="E54:Q54">ROUND(IF(ISERR(E59/E56),0,(E59/E56)),2)</f>
        <v>0</v>
      </c>
      <c r="F54" s="71">
        <f t="shared" si="7"/>
        <v>0</v>
      </c>
      <c r="G54" s="71">
        <f t="shared" si="7"/>
        <v>0</v>
      </c>
      <c r="H54" s="71">
        <f t="shared" si="7"/>
        <v>0</v>
      </c>
      <c r="I54" s="71">
        <f t="shared" si="7"/>
        <v>0</v>
      </c>
      <c r="J54" s="71">
        <f t="shared" si="7"/>
        <v>0</v>
      </c>
      <c r="K54" s="71">
        <f t="shared" si="7"/>
        <v>0</v>
      </c>
      <c r="L54" s="71">
        <f t="shared" si="7"/>
        <v>0</v>
      </c>
      <c r="M54" s="71">
        <f t="shared" si="7"/>
        <v>0</v>
      </c>
      <c r="N54" s="71">
        <f t="shared" si="7"/>
        <v>0</v>
      </c>
      <c r="O54" s="72">
        <f t="shared" si="7"/>
        <v>0</v>
      </c>
      <c r="P54" s="324"/>
      <c r="Q54" s="71">
        <f t="shared" si="7"/>
        <v>0</v>
      </c>
    </row>
    <row r="55" spans="1:17" s="136" customFormat="1" ht="15">
      <c r="A55" s="214" t="s">
        <v>186</v>
      </c>
      <c r="B55" s="134"/>
      <c r="C55" s="135"/>
      <c r="D55" s="71">
        <f>ROUND(IF(ISERR(D60/D57),0,(D60/D57)),2)</f>
        <v>0</v>
      </c>
      <c r="E55" s="71">
        <f aca="true" t="shared" si="8" ref="E55:Q55">ROUND(IF(ISERR(E60/E57),0,(E60/E57)),2)</f>
        <v>0</v>
      </c>
      <c r="F55" s="71">
        <f t="shared" si="8"/>
        <v>0</v>
      </c>
      <c r="G55" s="71">
        <f t="shared" si="8"/>
        <v>0</v>
      </c>
      <c r="H55" s="71">
        <f t="shared" si="8"/>
        <v>0</v>
      </c>
      <c r="I55" s="71">
        <f t="shared" si="8"/>
        <v>0</v>
      </c>
      <c r="J55" s="71">
        <f t="shared" si="8"/>
        <v>0</v>
      </c>
      <c r="K55" s="71">
        <f t="shared" si="8"/>
        <v>0</v>
      </c>
      <c r="L55" s="71">
        <f t="shared" si="8"/>
        <v>0</v>
      </c>
      <c r="M55" s="71">
        <f t="shared" si="8"/>
        <v>0</v>
      </c>
      <c r="N55" s="71">
        <f t="shared" si="8"/>
        <v>0</v>
      </c>
      <c r="O55" s="72">
        <f t="shared" si="8"/>
        <v>0</v>
      </c>
      <c r="P55" s="324"/>
      <c r="Q55" s="82">
        <f t="shared" si="8"/>
        <v>0</v>
      </c>
    </row>
    <row r="56" spans="1:17" s="45" customFormat="1" ht="15">
      <c r="A56" s="214" t="s">
        <v>187</v>
      </c>
      <c r="B56" s="132"/>
      <c r="C56" s="133"/>
      <c r="D56" s="151">
        <v>0</v>
      </c>
      <c r="E56" s="151">
        <v>0</v>
      </c>
      <c r="F56" s="151">
        <v>0</v>
      </c>
      <c r="G56" s="151">
        <v>0</v>
      </c>
      <c r="H56" s="151">
        <v>0</v>
      </c>
      <c r="I56" s="151">
        <v>0</v>
      </c>
      <c r="J56" s="151">
        <v>0</v>
      </c>
      <c r="K56" s="151">
        <v>0</v>
      </c>
      <c r="L56" s="151">
        <v>0</v>
      </c>
      <c r="M56" s="151">
        <v>0</v>
      </c>
      <c r="N56" s="151">
        <v>0</v>
      </c>
      <c r="O56" s="152">
        <v>0</v>
      </c>
      <c r="P56" s="327"/>
      <c r="Q56" s="73">
        <f>SUM(D56:O56)</f>
        <v>0</v>
      </c>
    </row>
    <row r="57" spans="1:17" s="45" customFormat="1" ht="15">
      <c r="A57" s="214" t="s">
        <v>188</v>
      </c>
      <c r="B57" s="132"/>
      <c r="C57" s="133"/>
      <c r="D57" s="151">
        <v>0</v>
      </c>
      <c r="E57" s="151">
        <v>0</v>
      </c>
      <c r="F57" s="151">
        <v>0</v>
      </c>
      <c r="G57" s="151">
        <v>0</v>
      </c>
      <c r="H57" s="151">
        <v>0</v>
      </c>
      <c r="I57" s="151">
        <v>0</v>
      </c>
      <c r="J57" s="151">
        <v>0</v>
      </c>
      <c r="K57" s="151">
        <v>0</v>
      </c>
      <c r="L57" s="151">
        <v>0</v>
      </c>
      <c r="M57" s="151">
        <v>0</v>
      </c>
      <c r="N57" s="151">
        <v>0</v>
      </c>
      <c r="O57" s="152">
        <v>0</v>
      </c>
      <c r="P57" s="327"/>
      <c r="Q57" s="73">
        <f>SUM(D57:O57)</f>
        <v>0</v>
      </c>
    </row>
    <row r="58" spans="1:17" s="136" customFormat="1" ht="15">
      <c r="A58" s="214" t="s">
        <v>189</v>
      </c>
      <c r="B58" s="134"/>
      <c r="C58" s="135"/>
      <c r="D58" s="74">
        <f>D57-D56</f>
        <v>0</v>
      </c>
      <c r="E58" s="74">
        <f aca="true" t="shared" si="9" ref="E58:O58">E57-E56</f>
        <v>0</v>
      </c>
      <c r="F58" s="74">
        <f t="shared" si="9"/>
        <v>0</v>
      </c>
      <c r="G58" s="74">
        <f t="shared" si="9"/>
        <v>0</v>
      </c>
      <c r="H58" s="74">
        <f t="shared" si="9"/>
        <v>0</v>
      </c>
      <c r="I58" s="74">
        <f t="shared" si="9"/>
        <v>0</v>
      </c>
      <c r="J58" s="74">
        <f t="shared" si="9"/>
        <v>0</v>
      </c>
      <c r="K58" s="74">
        <f t="shared" si="9"/>
        <v>0</v>
      </c>
      <c r="L58" s="74">
        <f t="shared" si="9"/>
        <v>0</v>
      </c>
      <c r="M58" s="74">
        <f t="shared" si="9"/>
        <v>0</v>
      </c>
      <c r="N58" s="74">
        <f t="shared" si="9"/>
        <v>0</v>
      </c>
      <c r="O58" s="75">
        <f t="shared" si="9"/>
        <v>0</v>
      </c>
      <c r="P58" s="328"/>
      <c r="Q58" s="73">
        <f>SUM(D58:O58)</f>
        <v>0</v>
      </c>
    </row>
    <row r="59" spans="1:17" s="139" customFormat="1" ht="15">
      <c r="A59" s="214" t="s">
        <v>137</v>
      </c>
      <c r="B59" s="137"/>
      <c r="C59" s="138"/>
      <c r="D59" s="153">
        <v>0</v>
      </c>
      <c r="E59" s="153">
        <v>0</v>
      </c>
      <c r="F59" s="153">
        <v>0</v>
      </c>
      <c r="G59" s="153">
        <v>0</v>
      </c>
      <c r="H59" s="153">
        <v>0</v>
      </c>
      <c r="I59" s="153">
        <v>0</v>
      </c>
      <c r="J59" s="153">
        <v>0</v>
      </c>
      <c r="K59" s="153">
        <v>0</v>
      </c>
      <c r="L59" s="153">
        <v>0</v>
      </c>
      <c r="M59" s="153">
        <v>0</v>
      </c>
      <c r="N59" s="153">
        <v>0</v>
      </c>
      <c r="O59" s="154">
        <v>0</v>
      </c>
      <c r="P59" s="76"/>
      <c r="Q59" s="77">
        <f>SUM(D59:O59)</f>
        <v>0</v>
      </c>
    </row>
    <row r="60" spans="1:17" s="139" customFormat="1" ht="15">
      <c r="A60" s="214" t="s">
        <v>138</v>
      </c>
      <c r="B60" s="137"/>
      <c r="C60" s="138"/>
      <c r="D60" s="153">
        <v>0</v>
      </c>
      <c r="E60" s="153">
        <v>0</v>
      </c>
      <c r="F60" s="153">
        <v>0</v>
      </c>
      <c r="G60" s="153">
        <v>0</v>
      </c>
      <c r="H60" s="153">
        <v>0</v>
      </c>
      <c r="I60" s="153">
        <v>0</v>
      </c>
      <c r="J60" s="153">
        <v>0</v>
      </c>
      <c r="K60" s="153">
        <v>0</v>
      </c>
      <c r="L60" s="153">
        <v>0</v>
      </c>
      <c r="M60" s="153">
        <v>0</v>
      </c>
      <c r="N60" s="153">
        <v>0</v>
      </c>
      <c r="O60" s="154">
        <v>0</v>
      </c>
      <c r="P60" s="76"/>
      <c r="Q60" s="77">
        <f>SUM(D60:O60)</f>
        <v>0</v>
      </c>
    </row>
    <row r="61" spans="1:17" s="45" customFormat="1" ht="15">
      <c r="A61" s="214" t="s">
        <v>190</v>
      </c>
      <c r="B61" s="132"/>
      <c r="C61" s="133"/>
      <c r="D61" s="78">
        <f>D60-D59</f>
        <v>0</v>
      </c>
      <c r="E61" s="78">
        <f aca="true" t="shared" si="10" ref="E61:Q61">E60-E59</f>
        <v>0</v>
      </c>
      <c r="F61" s="78">
        <f t="shared" si="10"/>
        <v>0</v>
      </c>
      <c r="G61" s="78">
        <f t="shared" si="10"/>
        <v>0</v>
      </c>
      <c r="H61" s="78">
        <f t="shared" si="10"/>
        <v>0</v>
      </c>
      <c r="I61" s="78">
        <f t="shared" si="10"/>
        <v>0</v>
      </c>
      <c r="J61" s="78">
        <f t="shared" si="10"/>
        <v>0</v>
      </c>
      <c r="K61" s="78">
        <f t="shared" si="10"/>
        <v>0</v>
      </c>
      <c r="L61" s="78">
        <f t="shared" si="10"/>
        <v>0</v>
      </c>
      <c r="M61" s="78">
        <f t="shared" si="10"/>
        <v>0</v>
      </c>
      <c r="N61" s="78">
        <f t="shared" si="10"/>
        <v>0</v>
      </c>
      <c r="O61" s="79">
        <f t="shared" si="10"/>
        <v>0</v>
      </c>
      <c r="P61" s="70"/>
      <c r="Q61" s="77">
        <f t="shared" si="10"/>
        <v>0</v>
      </c>
    </row>
    <row r="62" spans="1:17" s="45" customFormat="1" ht="15.75" thickBot="1">
      <c r="A62" s="246" t="s">
        <v>139</v>
      </c>
      <c r="B62" s="246"/>
      <c r="C62" s="247"/>
      <c r="D62" s="336">
        <f>D52-D60</f>
        <v>0</v>
      </c>
      <c r="E62" s="336">
        <f aca="true" t="shared" si="11" ref="E62:O62">E52-E60</f>
        <v>0</v>
      </c>
      <c r="F62" s="336">
        <f t="shared" si="11"/>
        <v>0</v>
      </c>
      <c r="G62" s="336">
        <f t="shared" si="11"/>
        <v>0</v>
      </c>
      <c r="H62" s="336">
        <f t="shared" si="11"/>
        <v>0</v>
      </c>
      <c r="I62" s="336">
        <f t="shared" si="11"/>
        <v>0</v>
      </c>
      <c r="J62" s="336">
        <f t="shared" si="11"/>
        <v>0</v>
      </c>
      <c r="K62" s="336">
        <f t="shared" si="11"/>
        <v>0</v>
      </c>
      <c r="L62" s="336">
        <f t="shared" si="11"/>
        <v>0</v>
      </c>
      <c r="M62" s="336">
        <f t="shared" si="11"/>
        <v>0</v>
      </c>
      <c r="N62" s="336">
        <f t="shared" si="11"/>
        <v>0</v>
      </c>
      <c r="O62" s="337">
        <f t="shared" si="11"/>
        <v>0</v>
      </c>
      <c r="P62" s="338"/>
      <c r="Q62" s="339">
        <f>Q52-Q60</f>
        <v>0</v>
      </c>
    </row>
    <row r="63" spans="1:17" s="45" customFormat="1" ht="16.5" thickBot="1" thickTop="1">
      <c r="A63" s="333" t="s">
        <v>239</v>
      </c>
      <c r="B63" s="332"/>
      <c r="C63" s="335"/>
      <c r="D63" s="359"/>
      <c r="E63" s="359"/>
      <c r="F63" s="359"/>
      <c r="G63" s="359"/>
      <c r="H63" s="359"/>
      <c r="I63" s="359"/>
      <c r="J63" s="359"/>
      <c r="K63" s="359"/>
      <c r="L63" s="359"/>
      <c r="M63" s="359"/>
      <c r="N63" s="359"/>
      <c r="O63" s="360"/>
      <c r="P63" s="361"/>
      <c r="Q63" s="339">
        <f>(MAX(Q49,0)+(MAX(Q50,0)-MIN(Q60,MAX(Q50,0)))+MAX(Q51,0))</f>
        <v>0</v>
      </c>
    </row>
    <row r="64" spans="1:17" s="45" customFormat="1" ht="16.5" thickBot="1" thickTop="1">
      <c r="A64" s="368" t="s">
        <v>244</v>
      </c>
      <c r="B64" s="369"/>
      <c r="C64" s="370"/>
      <c r="D64" s="371">
        <v>0</v>
      </c>
      <c r="E64" s="371">
        <v>0</v>
      </c>
      <c r="F64" s="371">
        <v>0</v>
      </c>
      <c r="G64" s="371">
        <v>0</v>
      </c>
      <c r="H64" s="371">
        <v>0</v>
      </c>
      <c r="I64" s="371">
        <v>0</v>
      </c>
      <c r="J64" s="371">
        <v>0</v>
      </c>
      <c r="K64" s="371">
        <v>0</v>
      </c>
      <c r="L64" s="371">
        <v>0</v>
      </c>
      <c r="M64" s="371">
        <v>0</v>
      </c>
      <c r="N64" s="371">
        <v>0</v>
      </c>
      <c r="O64" s="372">
        <v>0</v>
      </c>
      <c r="P64" s="373"/>
      <c r="Q64" s="374">
        <f>SUM(D64:O64)</f>
        <v>0</v>
      </c>
    </row>
    <row r="65" ht="21.75" customHeight="1" thickTop="1">
      <c r="A65" s="264" t="s">
        <v>224</v>
      </c>
    </row>
    <row r="66" s="45" customFormat="1" ht="15">
      <c r="A66" s="262" t="s">
        <v>230</v>
      </c>
    </row>
    <row r="67" s="45" customFormat="1" ht="15">
      <c r="A67" s="262" t="s">
        <v>240</v>
      </c>
    </row>
    <row r="68" s="45" customFormat="1" ht="15">
      <c r="A68" s="262" t="s">
        <v>231</v>
      </c>
    </row>
    <row r="69" s="45" customFormat="1" ht="15">
      <c r="A69" s="263" t="s">
        <v>232</v>
      </c>
    </row>
    <row r="70" s="45" customFormat="1" ht="15">
      <c r="A70" s="263" t="s">
        <v>233</v>
      </c>
    </row>
    <row r="71" ht="15">
      <c r="A71" s="133" t="s">
        <v>243</v>
      </c>
    </row>
    <row r="72" ht="15">
      <c r="A72" s="334" t="s">
        <v>242</v>
      </c>
    </row>
    <row r="73" ht="15">
      <c r="A73" s="242" t="s">
        <v>241</v>
      </c>
    </row>
  </sheetData>
  <sheetProtection password="960F" sheet="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47" r:id="rId2"/>
  <headerFooter>
    <oddHeader>&amp;L&amp;G</oddHeader>
    <oddFooter>&amp;CAlberta Energy&amp;R&amp;9&amp;P/&amp;N
</oddFooter>
  </headerFooter>
  <legacyDrawingHF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B1:L23"/>
  <sheetViews>
    <sheetView showGridLines="0" defaultGridColor="0" zoomScale="75" zoomScaleNormal="75" zoomScalePageLayoutView="0" colorId="22" workbookViewId="0" topLeftCell="A1">
      <selection activeCell="B2" sqref="B2"/>
    </sheetView>
  </sheetViews>
  <sheetFormatPr defaultColWidth="9.6640625" defaultRowHeight="15"/>
  <cols>
    <col min="1" max="1" width="13.3359375" style="7" customWidth="1"/>
    <col min="2" max="2" width="21.99609375" style="7" customWidth="1"/>
    <col min="3" max="3" width="32.4453125" style="6" customWidth="1"/>
    <col min="4" max="4" width="13.6640625" style="7" customWidth="1"/>
    <col min="5" max="5" width="3.10546875" style="7" customWidth="1"/>
    <col min="6" max="6" width="11.10546875" style="5" customWidth="1"/>
    <col min="7" max="7" width="13.21484375" style="5" customWidth="1"/>
    <col min="8" max="8" width="15.3359375" style="5" customWidth="1"/>
    <col min="9" max="9" width="13.99609375" style="5" customWidth="1"/>
    <col min="10" max="10" width="9.6640625" style="7" customWidth="1"/>
    <col min="11" max="11" width="30.3359375" style="7" customWidth="1"/>
    <col min="12" max="16384" width="9.6640625" style="7" customWidth="1"/>
  </cols>
  <sheetData>
    <row r="1" spans="3:11" s="156" customFormat="1" ht="34.5" customHeight="1">
      <c r="C1" s="165" t="s">
        <v>55</v>
      </c>
      <c r="E1" s="166"/>
      <c r="F1" s="90"/>
      <c r="G1" s="90"/>
      <c r="H1" s="90"/>
      <c r="I1" s="167"/>
      <c r="J1" s="167"/>
      <c r="K1" s="33" t="s">
        <v>84</v>
      </c>
    </row>
    <row r="2" spans="2:11" s="156" customFormat="1" ht="18" customHeight="1">
      <c r="B2" s="166"/>
      <c r="K2" s="168" t="s">
        <v>162</v>
      </c>
    </row>
    <row r="3" spans="2:11" s="169" customFormat="1" ht="15.75">
      <c r="B3" s="155" t="s">
        <v>160</v>
      </c>
      <c r="H3" s="170"/>
      <c r="I3" s="171"/>
      <c r="J3" s="172" t="s">
        <v>161</v>
      </c>
      <c r="K3" s="330" t="str">
        <f>ADMIN!B2</f>
        <v>OS_EOP_PST_2009</v>
      </c>
    </row>
    <row r="4" spans="2:11" s="169" customFormat="1" ht="15.75">
      <c r="B4" s="155"/>
      <c r="H4" s="170"/>
      <c r="I4" s="171"/>
      <c r="J4" s="172" t="s">
        <v>166</v>
      </c>
      <c r="K4" s="330">
        <f>ADMIN!B3</f>
        <v>1.1</v>
      </c>
    </row>
    <row r="5" spans="8:12" s="169" customFormat="1" ht="15.75">
      <c r="H5" s="170"/>
      <c r="I5" s="171"/>
      <c r="J5" s="172"/>
      <c r="K5" s="173"/>
      <c r="L5" s="184"/>
    </row>
    <row r="6" spans="2:10" s="169" customFormat="1" ht="15.75">
      <c r="B6" s="174"/>
      <c r="H6" s="170"/>
      <c r="I6" s="171"/>
      <c r="J6" s="172"/>
    </row>
    <row r="7" spans="2:8" s="175" customFormat="1" ht="15.75">
      <c r="B7" s="176" t="s">
        <v>47</v>
      </c>
      <c r="D7" s="250" t="str">
        <f>'1_Stmt Req'!D7</f>
        <v>OSR###</v>
      </c>
      <c r="E7" s="179"/>
      <c r="F7" s="180" t="s">
        <v>48</v>
      </c>
      <c r="G7" s="250" t="str">
        <f>'1_Stmt Req'!G7</f>
        <v>Enter Name Assigned to Project</v>
      </c>
      <c r="H7" s="177"/>
    </row>
    <row r="8" spans="2:8" s="175" customFormat="1" ht="15">
      <c r="B8" s="176"/>
      <c r="D8" s="251"/>
      <c r="E8" s="179"/>
      <c r="F8" s="179"/>
      <c r="G8" s="179"/>
      <c r="H8" s="178"/>
    </row>
    <row r="9" spans="2:8" s="175" customFormat="1" ht="15.75">
      <c r="B9" s="176" t="s">
        <v>49</v>
      </c>
      <c r="D9" s="250" t="str">
        <f>'1_Stmt Req'!D9</f>
        <v>Name of Operator</v>
      </c>
      <c r="E9" s="181"/>
      <c r="F9" s="205"/>
      <c r="G9" s="179"/>
      <c r="H9" s="178"/>
    </row>
    <row r="10" spans="2:8" s="175" customFormat="1" ht="15.75">
      <c r="B10" s="176" t="s">
        <v>50</v>
      </c>
      <c r="D10" s="250" t="str">
        <f>'1_Stmt Req'!D10</f>
        <v>BA Id of Operator</v>
      </c>
      <c r="E10" s="261"/>
      <c r="F10" s="205"/>
      <c r="G10" s="179"/>
      <c r="H10" s="178"/>
    </row>
    <row r="11" spans="2:8" s="175" customFormat="1" ht="15.75">
      <c r="B11" s="176" t="s">
        <v>51</v>
      </c>
      <c r="D11" s="252" t="str">
        <f>'1_Stmt Req'!D11</f>
        <v>yyyy/mm/dd</v>
      </c>
      <c r="E11" s="257" t="s">
        <v>52</v>
      </c>
      <c r="F11" s="252" t="str">
        <f>'1_Stmt Req'!F11</f>
        <v>yyyy/mm/dd</v>
      </c>
      <c r="G11" s="179"/>
      <c r="H11" s="178"/>
    </row>
    <row r="12" spans="2:8" s="175" customFormat="1" ht="15.75">
      <c r="B12" s="176"/>
      <c r="D12" s="183"/>
      <c r="E12" s="180"/>
      <c r="F12" s="183"/>
      <c r="G12" s="179"/>
      <c r="H12" s="178"/>
    </row>
    <row r="14" ht="18">
      <c r="B14" s="25" t="s">
        <v>40</v>
      </c>
    </row>
    <row r="15" ht="15">
      <c r="I15" s="7"/>
    </row>
    <row r="17" spans="2:9" ht="15">
      <c r="B17" s="7" t="s">
        <v>36</v>
      </c>
      <c r="D17" s="269">
        <f>+'6_Return Allowance'!E21</f>
        <v>0</v>
      </c>
      <c r="F17" s="5" t="s">
        <v>71</v>
      </c>
      <c r="H17" s="5" t="s">
        <v>37</v>
      </c>
      <c r="I17" s="7"/>
    </row>
    <row r="18" spans="3:9" ht="15">
      <c r="C18" s="7"/>
      <c r="D18" s="269"/>
      <c r="F18" s="7"/>
      <c r="H18" s="7"/>
      <c r="I18" s="7"/>
    </row>
    <row r="19" spans="2:9" ht="15">
      <c r="B19" s="7" t="s">
        <v>38</v>
      </c>
      <c r="C19" s="7"/>
      <c r="D19" s="269">
        <f>+'6_Return Allowance'!H21</f>
        <v>0</v>
      </c>
      <c r="F19" s="5" t="s">
        <v>71</v>
      </c>
      <c r="H19" s="5" t="s">
        <v>37</v>
      </c>
      <c r="I19" s="7"/>
    </row>
    <row r="20" spans="3:9" ht="15">
      <c r="C20" s="7"/>
      <c r="D20" s="269"/>
      <c r="F20" s="7"/>
      <c r="I20" s="7"/>
    </row>
    <row r="21" spans="2:9" ht="15">
      <c r="B21" s="7" t="s">
        <v>6</v>
      </c>
      <c r="C21" s="7"/>
      <c r="D21" s="269">
        <f>+'3_Royalty Calculations'!E49</f>
        <v>0</v>
      </c>
      <c r="F21" s="5" t="s">
        <v>72</v>
      </c>
      <c r="H21" s="5" t="s">
        <v>37</v>
      </c>
      <c r="I21" s="7"/>
    </row>
    <row r="22" spans="3:9" ht="15">
      <c r="C22" s="7"/>
      <c r="D22" s="269"/>
      <c r="F22" s="7"/>
      <c r="I22" s="7"/>
    </row>
    <row r="23" spans="2:9" ht="15">
      <c r="B23" s="7" t="s">
        <v>21</v>
      </c>
      <c r="C23" s="7"/>
      <c r="D23" s="269">
        <f>+'5_Other Net Proceeds'!E42</f>
        <v>0</v>
      </c>
      <c r="F23" s="5" t="s">
        <v>74</v>
      </c>
      <c r="H23" s="5" t="s">
        <v>39</v>
      </c>
      <c r="I23" s="7"/>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9" r:id="rId2"/>
  <headerFooter>
    <oddHeader>&amp;L&amp;G</oddHeader>
    <oddFooter>&amp;CAlberta Energy&amp;R&amp;9&amp;P/&amp;N</oddFooter>
  </headerFooter>
  <legacyDrawingHF r:id="rId1"/>
</worksheet>
</file>

<file path=xl/worksheets/sheet12.xml><?xml version="1.0" encoding="utf-8"?>
<worksheet xmlns="http://schemas.openxmlformats.org/spreadsheetml/2006/main" xmlns:r="http://schemas.openxmlformats.org/officeDocument/2006/relationships">
  <dimension ref="A1:I4"/>
  <sheetViews>
    <sheetView zoomScalePageLayoutView="0" workbookViewId="0" topLeftCell="A1">
      <selection activeCell="N4" sqref="N4"/>
    </sheetView>
  </sheetViews>
  <sheetFormatPr defaultColWidth="8.88671875" defaultRowHeight="15"/>
  <cols>
    <col min="1" max="1" width="23.4453125" style="0" customWidth="1"/>
    <col min="2" max="2" width="19.88671875" style="0" customWidth="1"/>
  </cols>
  <sheetData>
    <row r="1" spans="1:9" s="232" customFormat="1" ht="18">
      <c r="A1" s="231" t="s">
        <v>219</v>
      </c>
      <c r="B1" s="231"/>
      <c r="C1" s="231"/>
      <c r="D1" s="231"/>
      <c r="E1" s="231"/>
      <c r="F1" s="231"/>
      <c r="G1" s="231"/>
      <c r="H1" s="231"/>
      <c r="I1" s="231"/>
    </row>
    <row r="2" spans="1:2" s="156" customFormat="1" ht="15">
      <c r="A2" s="156" t="s">
        <v>220</v>
      </c>
      <c r="B2" s="233" t="s">
        <v>168</v>
      </c>
    </row>
    <row r="3" spans="1:2" s="156" customFormat="1" ht="15">
      <c r="A3" s="156" t="s">
        <v>221</v>
      </c>
      <c r="B3" s="234">
        <v>1.1</v>
      </c>
    </row>
    <row r="4" spans="1:2" ht="15">
      <c r="A4" t="s">
        <v>249</v>
      </c>
      <c r="B4" t="s">
        <v>250</v>
      </c>
    </row>
  </sheetData>
  <sheetProtection password="960F" sheet="1"/>
  <printOptions/>
  <pageMargins left="0.7086614173228347" right="0.7086614173228347" top="0.7480314960629921" bottom="0.7480314960629921" header="0.31496062992125984" footer="0.31496062992125984"/>
  <pageSetup horizontalDpi="600" verticalDpi="600" orientation="landscape" r:id="rId1"/>
  <headerFooter>
    <oddFooter>&amp;CAlberta Energy&amp;R&amp;P/&amp;N</oddFoot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K20"/>
  <sheetViews>
    <sheetView showGridLines="0" defaultGridColor="0" zoomScale="75" zoomScaleNormal="75" zoomScalePageLayoutView="0" colorId="22" workbookViewId="0" topLeftCell="A1">
      <selection activeCell="H35" sqref="H35"/>
    </sheetView>
  </sheetViews>
  <sheetFormatPr defaultColWidth="9.6640625" defaultRowHeight="15"/>
  <cols>
    <col min="1" max="1" width="13.3359375" style="140" customWidth="1"/>
    <col min="2" max="2" width="21.99609375" style="140" customWidth="1"/>
    <col min="3" max="3" width="9.6640625" style="140" customWidth="1"/>
    <col min="4" max="4" width="11.4453125" style="140" customWidth="1"/>
    <col min="5" max="5" width="9.6640625" style="140" customWidth="1"/>
    <col min="6" max="6" width="11.4453125" style="140" customWidth="1"/>
    <col min="7" max="7" width="9.6640625" style="140" customWidth="1"/>
    <col min="8" max="8" width="24.3359375" style="140" customWidth="1"/>
    <col min="9" max="9" width="12.10546875" style="140" customWidth="1"/>
    <col min="10" max="10" width="9.77734375" style="140" customWidth="1"/>
    <col min="11" max="11" width="26.77734375" style="140" customWidth="1"/>
    <col min="12" max="16384" width="9.6640625" style="140" customWidth="1"/>
  </cols>
  <sheetData>
    <row r="1" spans="3:11" s="90" customFormat="1" ht="34.5" customHeight="1">
      <c r="C1" s="191" t="s">
        <v>55</v>
      </c>
      <c r="E1" s="192"/>
      <c r="I1" s="167"/>
      <c r="J1" s="167"/>
      <c r="K1" s="157" t="s">
        <v>99</v>
      </c>
    </row>
    <row r="2" spans="2:11" s="90" customFormat="1" ht="18" customHeight="1">
      <c r="B2" s="192"/>
      <c r="J2" s="91"/>
      <c r="K2" s="194" t="s">
        <v>162</v>
      </c>
    </row>
    <row r="3" spans="2:11" s="20" customFormat="1" ht="15.75">
      <c r="B3" s="158" t="s">
        <v>160</v>
      </c>
      <c r="H3" s="170"/>
      <c r="I3" s="195"/>
      <c r="J3" s="196" t="s">
        <v>161</v>
      </c>
      <c r="K3" s="235" t="str">
        <f>ADMIN!B2</f>
        <v>OS_EOP_PST_2009</v>
      </c>
    </row>
    <row r="4" spans="2:11" s="20" customFormat="1" ht="15.75">
      <c r="B4" s="158"/>
      <c r="H4" s="170"/>
      <c r="I4" s="195"/>
      <c r="J4" s="196" t="s">
        <v>166</v>
      </c>
      <c r="K4" s="235">
        <f>ADMIN!B3</f>
        <v>1.1</v>
      </c>
    </row>
    <row r="5" spans="8:11" s="20" customFormat="1" ht="15.75">
      <c r="H5" s="170"/>
      <c r="I5" s="195"/>
      <c r="J5" s="196"/>
      <c r="K5" s="198"/>
    </row>
    <row r="6" spans="2:10" s="20" customFormat="1" ht="15.75">
      <c r="B6" s="199"/>
      <c r="H6" s="170"/>
      <c r="I6" s="195"/>
      <c r="J6" s="196"/>
    </row>
    <row r="7" spans="2:8" s="23" customFormat="1" ht="15.75">
      <c r="B7" s="200" t="s">
        <v>47</v>
      </c>
      <c r="D7" s="210" t="str">
        <f>'1_Stmt Req'!D7</f>
        <v>OSR###</v>
      </c>
      <c r="E7" s="182"/>
      <c r="F7" s="204" t="s">
        <v>48</v>
      </c>
      <c r="G7" s="210" t="str">
        <f>'1_Stmt Req'!G7</f>
        <v>Enter Name Assigned to Project</v>
      </c>
      <c r="H7" s="201"/>
    </row>
    <row r="8" spans="2:8" s="23" customFormat="1" ht="15">
      <c r="B8" s="200"/>
      <c r="D8" s="248"/>
      <c r="E8" s="182"/>
      <c r="F8" s="182"/>
      <c r="G8" s="182"/>
      <c r="H8" s="178"/>
    </row>
    <row r="9" spans="2:8" s="23" customFormat="1" ht="15.75">
      <c r="B9" s="200" t="s">
        <v>49</v>
      </c>
      <c r="D9" s="210" t="str">
        <f>'1_Stmt Req'!D9</f>
        <v>Name of Operator</v>
      </c>
      <c r="E9" s="205"/>
      <c r="F9" s="182"/>
      <c r="G9" s="182"/>
      <c r="H9" s="178"/>
    </row>
    <row r="10" spans="2:8" s="23" customFormat="1" ht="15.75">
      <c r="B10" s="200" t="s">
        <v>50</v>
      </c>
      <c r="D10" s="210" t="str">
        <f>'1_Stmt Req'!D10</f>
        <v>BA Id of Operator</v>
      </c>
      <c r="E10" s="205"/>
      <c r="F10" s="182"/>
      <c r="G10" s="182"/>
      <c r="H10" s="178"/>
    </row>
    <row r="11" spans="2:8" s="23" customFormat="1" ht="15.75">
      <c r="B11" s="200" t="s">
        <v>51</v>
      </c>
      <c r="D11" s="249" t="str">
        <f>'1_Stmt Req'!D11</f>
        <v>yyyy/mm/dd</v>
      </c>
      <c r="E11" s="258" t="s">
        <v>52</v>
      </c>
      <c r="F11" s="249" t="str">
        <f>'1_Stmt Req'!F11</f>
        <v>yyyy/mm/dd</v>
      </c>
      <c r="G11" s="182"/>
      <c r="H11" s="178"/>
    </row>
    <row r="12" spans="2:8" s="23" customFormat="1" ht="15.75">
      <c r="B12" s="200"/>
      <c r="D12" s="207"/>
      <c r="E12" s="204"/>
      <c r="F12" s="207"/>
      <c r="G12" s="182"/>
      <c r="H12" s="178"/>
    </row>
    <row r="13" s="1" customFormat="1" ht="15"/>
    <row r="14" s="84" customFormat="1" ht="18" customHeight="1">
      <c r="B14" s="84" t="s">
        <v>96</v>
      </c>
    </row>
    <row r="15" spans="2:10" s="88" customFormat="1" ht="18.75" customHeight="1">
      <c r="B15" s="85"/>
      <c r="C15" s="86"/>
      <c r="D15" s="86"/>
      <c r="E15" s="86"/>
      <c r="F15" s="86"/>
      <c r="G15" s="86"/>
      <c r="H15" s="86"/>
      <c r="I15" s="86"/>
      <c r="J15" s="87"/>
    </row>
    <row r="16" spans="2:10" s="88" customFormat="1" ht="18.75" customHeight="1">
      <c r="B16" s="89" t="s">
        <v>97</v>
      </c>
      <c r="C16" s="86"/>
      <c r="D16" s="86"/>
      <c r="E16" s="86"/>
      <c r="F16" s="86"/>
      <c r="G16" s="86"/>
      <c r="H16" s="86"/>
      <c r="I16" s="86"/>
      <c r="J16" s="87"/>
    </row>
    <row r="17" spans="1:10" s="143" customFormat="1" ht="18.75" customHeight="1">
      <c r="A17" s="88"/>
      <c r="B17" s="241" t="s">
        <v>155</v>
      </c>
      <c r="C17" s="141"/>
      <c r="D17" s="141"/>
      <c r="E17" s="141"/>
      <c r="F17" s="141"/>
      <c r="G17" s="141"/>
      <c r="H17" s="141"/>
      <c r="I17" s="141"/>
      <c r="J17" s="142"/>
    </row>
    <row r="18" spans="1:10" s="143" customFormat="1" ht="18.75" customHeight="1">
      <c r="A18" s="88"/>
      <c r="B18" s="241" t="s">
        <v>155</v>
      </c>
      <c r="C18" s="141"/>
      <c r="D18" s="141"/>
      <c r="E18" s="141"/>
      <c r="F18" s="141"/>
      <c r="G18" s="141"/>
      <c r="H18" s="141"/>
      <c r="I18" s="141"/>
      <c r="J18" s="142"/>
    </row>
    <row r="19" spans="1:10" s="145" customFormat="1" ht="18.75" customHeight="1">
      <c r="A19" s="90"/>
      <c r="B19" s="241" t="s">
        <v>155</v>
      </c>
      <c r="C19" s="141"/>
      <c r="D19" s="141"/>
      <c r="E19" s="141"/>
      <c r="F19" s="141"/>
      <c r="G19" s="141"/>
      <c r="H19" s="141"/>
      <c r="I19" s="141"/>
      <c r="J19" s="144"/>
    </row>
    <row r="20" spans="1:10" s="145" customFormat="1" ht="18.75" customHeight="1">
      <c r="A20" s="90"/>
      <c r="B20" s="241" t="s">
        <v>155</v>
      </c>
      <c r="C20" s="141"/>
      <c r="D20" s="141"/>
      <c r="E20" s="141"/>
      <c r="F20" s="141"/>
      <c r="G20" s="141"/>
      <c r="H20" s="141"/>
      <c r="I20" s="141"/>
      <c r="J20" s="144"/>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600" verticalDpi="600" orientation="landscape" scale="66" r:id="rId2"/>
  <headerFooter>
    <oddHeader>&amp;L&amp;G</oddHeader>
    <oddFooter>&amp;CAlberta Energy&amp;R&amp;9&amp;P/&amp;N</oddFooter>
  </headerFooter>
  <legacyDrawingHF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B1:K38"/>
  <sheetViews>
    <sheetView showGridLines="0" defaultGridColor="0" zoomScale="75" zoomScaleNormal="75" zoomScalePageLayoutView="0" colorId="22" workbookViewId="0" topLeftCell="A1">
      <selection activeCell="K4" sqref="K4"/>
    </sheetView>
  </sheetViews>
  <sheetFormatPr defaultColWidth="9.6640625" defaultRowHeight="15"/>
  <cols>
    <col min="1" max="1" width="13.3359375" style="7" customWidth="1"/>
    <col min="2" max="2" width="21.99609375" style="7" customWidth="1"/>
    <col min="3" max="3" width="22.4453125" style="5" customWidth="1"/>
    <col min="4" max="4" width="15.6640625" style="5" customWidth="1"/>
    <col min="5" max="5" width="6.77734375" style="20" customWidth="1"/>
    <col min="6" max="6" width="13.3359375" style="5" customWidth="1"/>
    <col min="7" max="7" width="10.5546875" style="7" customWidth="1"/>
    <col min="8" max="8" width="17.4453125" style="7" customWidth="1"/>
    <col min="9" max="9" width="15.4453125" style="7" customWidth="1"/>
    <col min="10" max="10" width="9.6640625" style="7" customWidth="1"/>
    <col min="11" max="11" width="30.77734375" style="7" customWidth="1"/>
    <col min="12" max="16384" width="9.6640625" style="7" customWidth="1"/>
  </cols>
  <sheetData>
    <row r="1" spans="3:11" s="90" customFormat="1" ht="34.5" customHeight="1">
      <c r="C1" s="191" t="s">
        <v>55</v>
      </c>
      <c r="E1" s="192"/>
      <c r="I1" s="167"/>
      <c r="J1" s="167"/>
      <c r="K1" s="33" t="s">
        <v>56</v>
      </c>
    </row>
    <row r="2" spans="2:11" s="90" customFormat="1" ht="18" customHeight="1">
      <c r="B2" s="192"/>
      <c r="K2" s="194" t="s">
        <v>162</v>
      </c>
    </row>
    <row r="3" spans="2:11" s="20" customFormat="1" ht="15.75">
      <c r="B3" s="158" t="s">
        <v>160</v>
      </c>
      <c r="H3" s="170"/>
      <c r="I3" s="195"/>
      <c r="J3" s="196" t="s">
        <v>161</v>
      </c>
      <c r="K3" s="235" t="str">
        <f>ADMIN!B2</f>
        <v>OS_EOP_PST_2009</v>
      </c>
    </row>
    <row r="4" spans="2:11" s="20" customFormat="1" ht="15.75">
      <c r="B4" s="158"/>
      <c r="H4" s="170"/>
      <c r="I4" s="195"/>
      <c r="J4" s="196" t="s">
        <v>166</v>
      </c>
      <c r="K4" s="235">
        <f>ADMIN!B3</f>
        <v>1.1</v>
      </c>
    </row>
    <row r="5" spans="8:11" s="20" customFormat="1" ht="15.75">
      <c r="H5" s="170"/>
      <c r="I5" s="195"/>
      <c r="J5" s="196"/>
      <c r="K5" s="198"/>
    </row>
    <row r="6" spans="2:10" s="20" customFormat="1" ht="15.75">
      <c r="B6" s="199"/>
      <c r="H6" s="170"/>
      <c r="I6" s="195"/>
      <c r="J6" s="196"/>
    </row>
    <row r="7" spans="2:8" s="23" customFormat="1" ht="15.75">
      <c r="B7" s="200" t="s">
        <v>47</v>
      </c>
      <c r="D7" s="210" t="str">
        <f>'1_Stmt Req'!D7</f>
        <v>OSR###</v>
      </c>
      <c r="E7" s="182"/>
      <c r="F7" s="204" t="s">
        <v>48</v>
      </c>
      <c r="G7" s="210" t="str">
        <f>'1_Stmt Req'!G7</f>
        <v>Enter Name Assigned to Project</v>
      </c>
      <c r="H7" s="201"/>
    </row>
    <row r="8" spans="2:8" s="23" customFormat="1" ht="15">
      <c r="B8" s="200"/>
      <c r="D8" s="248"/>
      <c r="E8" s="182"/>
      <c r="F8" s="182"/>
      <c r="G8" s="182"/>
      <c r="H8" s="178"/>
    </row>
    <row r="9" spans="2:8" s="23" customFormat="1" ht="15.75">
      <c r="B9" s="200" t="s">
        <v>49</v>
      </c>
      <c r="D9" s="210" t="str">
        <f>'1_Stmt Req'!D9</f>
        <v>Name of Operator</v>
      </c>
      <c r="E9" s="205"/>
      <c r="F9" s="182"/>
      <c r="G9" s="182"/>
      <c r="H9" s="178"/>
    </row>
    <row r="10" spans="2:8" s="23" customFormat="1" ht="15.75">
      <c r="B10" s="200" t="s">
        <v>50</v>
      </c>
      <c r="D10" s="210" t="str">
        <f>'1_Stmt Req'!D10</f>
        <v>BA Id of Operator</v>
      </c>
      <c r="E10" s="205"/>
      <c r="F10" s="182"/>
      <c r="G10" s="182"/>
      <c r="H10" s="178"/>
    </row>
    <row r="11" spans="2:8" s="23" customFormat="1" ht="15.75">
      <c r="B11" s="200" t="s">
        <v>51</v>
      </c>
      <c r="D11" s="249" t="str">
        <f>'1_Stmt Req'!D11</f>
        <v>yyyy/mm/dd</v>
      </c>
      <c r="E11" s="258" t="s">
        <v>52</v>
      </c>
      <c r="F11" s="249" t="str">
        <f>'1_Stmt Req'!F11</f>
        <v>yyyy/mm/dd</v>
      </c>
      <c r="G11" s="182"/>
      <c r="H11" s="178"/>
    </row>
    <row r="12" spans="2:8" s="23" customFormat="1" ht="15.75">
      <c r="B12" s="200"/>
      <c r="D12" s="207"/>
      <c r="E12" s="204"/>
      <c r="F12" s="207"/>
      <c r="G12" s="182"/>
      <c r="H12" s="178"/>
    </row>
    <row r="13" spans="4:6" ht="15">
      <c r="D13" s="8"/>
      <c r="F13" s="8"/>
    </row>
    <row r="14" spans="2:6" s="35" customFormat="1" ht="18">
      <c r="B14" s="36" t="s">
        <v>0</v>
      </c>
      <c r="C14" s="37"/>
      <c r="D14" s="38"/>
      <c r="F14" s="38"/>
    </row>
    <row r="15" spans="2:6" s="23" customFormat="1" ht="25.5">
      <c r="B15" s="39"/>
      <c r="C15" s="40"/>
      <c r="D15" s="41"/>
      <c r="E15" s="39"/>
      <c r="F15" s="31"/>
    </row>
    <row r="16" spans="2:6" s="23" customFormat="1" ht="15">
      <c r="B16" s="23" t="s">
        <v>1</v>
      </c>
      <c r="C16" s="30"/>
      <c r="D16" s="31"/>
      <c r="F16" s="31"/>
    </row>
    <row r="17" spans="3:7" s="23" customFormat="1" ht="15">
      <c r="C17" s="42" t="s">
        <v>57</v>
      </c>
      <c r="D17" s="266">
        <f>+'3_Royalty Calculations'!E27</f>
        <v>0</v>
      </c>
      <c r="F17" s="31"/>
      <c r="G17" s="7" t="s">
        <v>72</v>
      </c>
    </row>
    <row r="18" spans="2:6" s="23" customFormat="1" ht="15">
      <c r="B18" s="23" t="s">
        <v>2</v>
      </c>
      <c r="C18" s="30"/>
      <c r="F18" s="31"/>
    </row>
    <row r="19" spans="3:7" s="23" customFormat="1" ht="15">
      <c r="C19" s="23" t="s">
        <v>58</v>
      </c>
      <c r="D19" s="266">
        <f>+'3_Royalty Calculations'!E45</f>
        <v>0</v>
      </c>
      <c r="F19" s="266">
        <f>IF(D17&gt;D19,D17,D19)</f>
        <v>0</v>
      </c>
      <c r="G19" s="7" t="s">
        <v>72</v>
      </c>
    </row>
    <row r="20" spans="2:6" ht="15">
      <c r="B20" s="23"/>
      <c r="C20" s="30"/>
      <c r="D20" s="31"/>
      <c r="E20" s="23"/>
      <c r="F20" s="8"/>
    </row>
    <row r="21" spans="2:6" ht="15">
      <c r="B21" s="23"/>
      <c r="C21" s="30"/>
      <c r="D21" s="31"/>
      <c r="E21" s="23"/>
      <c r="F21" s="8"/>
    </row>
    <row r="22" spans="2:6" ht="15">
      <c r="B22" s="23"/>
      <c r="C22" s="30"/>
      <c r="D22" s="31"/>
      <c r="E22" s="23"/>
      <c r="F22" s="8"/>
    </row>
    <row r="23" spans="2:6" ht="15">
      <c r="B23" s="23" t="s">
        <v>147</v>
      </c>
      <c r="C23" s="30"/>
      <c r="D23" s="31"/>
      <c r="E23" s="23"/>
      <c r="F23" s="267">
        <v>0</v>
      </c>
    </row>
    <row r="24" spans="2:6" ht="15">
      <c r="B24" s="23"/>
      <c r="C24" s="30"/>
      <c r="D24" s="31"/>
      <c r="E24" s="23"/>
      <c r="F24" s="8"/>
    </row>
    <row r="25" spans="2:6" ht="15">
      <c r="B25" s="23" t="s">
        <v>3</v>
      </c>
      <c r="C25" s="30"/>
      <c r="D25" s="31"/>
      <c r="E25" s="23"/>
      <c r="F25" s="266">
        <f>ROUND(F19-F23,0)</f>
        <v>0</v>
      </c>
    </row>
    <row r="26" spans="2:6" ht="15">
      <c r="B26" s="23"/>
      <c r="C26" s="30"/>
      <c r="D26" s="31"/>
      <c r="E26" s="23"/>
      <c r="F26" s="8"/>
    </row>
    <row r="27" spans="2:9" ht="15">
      <c r="B27" s="34"/>
      <c r="C27" s="30"/>
      <c r="D27" s="31"/>
      <c r="E27" s="23"/>
      <c r="F27" s="31"/>
      <c r="G27" s="23"/>
      <c r="H27" s="23"/>
      <c r="I27" s="23"/>
    </row>
    <row r="28" spans="2:4" ht="15">
      <c r="B28" s="23"/>
      <c r="C28" s="30"/>
      <c r="D28" s="30"/>
    </row>
    <row r="29" spans="2:4" ht="15">
      <c r="B29" s="23"/>
      <c r="C29" s="30"/>
      <c r="D29" s="30"/>
    </row>
    <row r="30" spans="2:4" ht="15">
      <c r="B30" s="23"/>
      <c r="C30" s="30"/>
      <c r="D30" s="30"/>
    </row>
    <row r="31" spans="2:4" ht="15">
      <c r="B31" s="23"/>
      <c r="C31" s="30"/>
      <c r="D31" s="30"/>
    </row>
    <row r="32" spans="2:4" ht="15">
      <c r="B32" s="23"/>
      <c r="C32" s="30"/>
      <c r="D32" s="30"/>
    </row>
    <row r="33" spans="2:4" ht="15">
      <c r="B33" s="23"/>
      <c r="C33" s="30"/>
      <c r="D33" s="30"/>
    </row>
    <row r="34" spans="2:9" s="43" customFormat="1" ht="15.75">
      <c r="B34" s="229" t="s">
        <v>148</v>
      </c>
      <c r="C34" s="248" t="str">
        <f>'1_Stmt Req'!C36</f>
        <v>Enter contact for the form</v>
      </c>
      <c r="E34" s="224"/>
      <c r="F34" s="225"/>
      <c r="G34" s="253"/>
      <c r="H34" s="225"/>
      <c r="I34" s="21"/>
    </row>
    <row r="35" spans="2:9" s="43" customFormat="1" ht="15.75">
      <c r="B35" s="229" t="s">
        <v>108</v>
      </c>
      <c r="C35" s="248" t="str">
        <f>'1_Stmt Req'!C37</f>
        <v>Enter contact's position</v>
      </c>
      <c r="E35" s="224"/>
      <c r="F35" s="225"/>
      <c r="G35" s="253"/>
      <c r="H35" s="225"/>
      <c r="I35" s="21"/>
    </row>
    <row r="36" spans="2:9" s="43" customFormat="1" ht="15.75">
      <c r="B36" s="229" t="s">
        <v>150</v>
      </c>
      <c r="C36" s="240" t="str">
        <f>'1_Stmt Req'!C38</f>
        <v>yyyy/mm/dd</v>
      </c>
      <c r="E36" s="224"/>
      <c r="F36" s="225"/>
      <c r="G36" s="254"/>
      <c r="H36" s="225"/>
      <c r="I36" s="21"/>
    </row>
    <row r="37" spans="2:9" s="43" customFormat="1" ht="15.75">
      <c r="B37" s="229" t="s">
        <v>149</v>
      </c>
      <c r="C37" s="248" t="str">
        <f>'1_Stmt Req'!C39</f>
        <v>(###)###-####</v>
      </c>
      <c r="E37" s="224"/>
      <c r="F37" s="225"/>
      <c r="G37" s="253"/>
      <c r="H37" s="225"/>
      <c r="I37" s="21"/>
    </row>
    <row r="38" spans="2:9" s="43" customFormat="1" ht="15.75">
      <c r="B38" s="229" t="s">
        <v>215</v>
      </c>
      <c r="C38" s="248" t="str">
        <f>'1_Stmt Req'!C40</f>
        <v>Contact@email.ca</v>
      </c>
      <c r="E38" s="224"/>
      <c r="F38" s="225"/>
      <c r="G38" s="253"/>
      <c r="H38" s="225"/>
      <c r="I38" s="21"/>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0" r:id="rId2"/>
  <headerFooter>
    <oddHeader>&amp;L&amp;G</oddHeader>
    <oddFooter>&amp;CAlberta Energy&amp;R&amp;9&amp;P/&amp;N</oddFooter>
  </headerFooter>
  <legacyDrawingHF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L59"/>
  <sheetViews>
    <sheetView showGridLines="0" defaultGridColor="0" zoomScale="75" zoomScaleNormal="75" zoomScalePageLayoutView="0" colorId="22" workbookViewId="0" topLeftCell="A1">
      <selection activeCell="A4" sqref="A4"/>
    </sheetView>
  </sheetViews>
  <sheetFormatPr defaultColWidth="9.6640625" defaultRowHeight="15"/>
  <cols>
    <col min="1" max="1" width="13.3359375" style="7" customWidth="1"/>
    <col min="2" max="2" width="21.99609375" style="7" customWidth="1"/>
    <col min="3" max="3" width="18.4453125" style="5" customWidth="1"/>
    <col min="4" max="4" width="20.99609375" style="5" customWidth="1"/>
    <col min="5" max="5" width="15.99609375" style="6" customWidth="1"/>
    <col min="6" max="6" width="12.10546875" style="5" customWidth="1"/>
    <col min="7" max="7" width="6.3359375" style="7" customWidth="1"/>
    <col min="8" max="8" width="13.99609375" style="7" customWidth="1"/>
    <col min="9" max="9" width="11.77734375" style="7" bestFit="1" customWidth="1"/>
    <col min="10" max="10" width="9.6640625" style="7" customWidth="1"/>
    <col min="11" max="11" width="30.5546875" style="7" customWidth="1"/>
    <col min="12" max="16384" width="9.6640625" style="7" customWidth="1"/>
  </cols>
  <sheetData>
    <row r="1" spans="3:11" s="90" customFormat="1" ht="34.5" customHeight="1">
      <c r="C1" s="191" t="s">
        <v>55</v>
      </c>
      <c r="E1" s="192"/>
      <c r="I1" s="167"/>
      <c r="J1" s="167"/>
      <c r="K1" s="33" t="s">
        <v>59</v>
      </c>
    </row>
    <row r="2" spans="2:11" s="90" customFormat="1" ht="18" customHeight="1">
      <c r="B2" s="192"/>
      <c r="K2" s="194" t="s">
        <v>162</v>
      </c>
    </row>
    <row r="3" spans="2:11" s="20" customFormat="1" ht="15.75">
      <c r="B3" s="158" t="s">
        <v>160</v>
      </c>
      <c r="H3" s="170"/>
      <c r="I3" s="195"/>
      <c r="J3" s="196" t="s">
        <v>161</v>
      </c>
      <c r="K3" s="235" t="str">
        <f>ADMIN!B2</f>
        <v>OS_EOP_PST_2009</v>
      </c>
    </row>
    <row r="4" spans="2:11" s="20" customFormat="1" ht="15.75">
      <c r="B4" s="158"/>
      <c r="H4" s="170"/>
      <c r="I4" s="195"/>
      <c r="J4" s="196" t="s">
        <v>166</v>
      </c>
      <c r="K4" s="235">
        <f>ADMIN!B3</f>
        <v>1.1</v>
      </c>
    </row>
    <row r="5" spans="8:12" s="20" customFormat="1" ht="15.75">
      <c r="H5" s="170"/>
      <c r="I5" s="195"/>
      <c r="J5" s="196"/>
      <c r="K5" s="198"/>
      <c r="L5" s="208"/>
    </row>
    <row r="6" spans="2:10" s="20" customFormat="1" ht="15.75">
      <c r="B6" s="199"/>
      <c r="H6" s="170"/>
      <c r="I6" s="195"/>
      <c r="J6" s="196"/>
    </row>
    <row r="7" spans="2:8" s="23" customFormat="1" ht="15.75">
      <c r="B7" s="200" t="s">
        <v>47</v>
      </c>
      <c r="D7" s="210" t="str">
        <f>'1_Stmt Req'!D7</f>
        <v>OSR###</v>
      </c>
      <c r="E7" s="182"/>
      <c r="F7" s="204" t="s">
        <v>48</v>
      </c>
      <c r="G7" s="210" t="str">
        <f>'1_Stmt Req'!G7</f>
        <v>Enter Name Assigned to Project</v>
      </c>
      <c r="H7" s="201"/>
    </row>
    <row r="8" spans="2:8" s="23" customFormat="1" ht="15">
      <c r="B8" s="200"/>
      <c r="D8" s="248"/>
      <c r="E8" s="182"/>
      <c r="F8" s="182"/>
      <c r="G8" s="182"/>
      <c r="H8" s="178"/>
    </row>
    <row r="9" spans="2:8" s="23" customFormat="1" ht="15.75">
      <c r="B9" s="200" t="s">
        <v>49</v>
      </c>
      <c r="D9" s="210" t="str">
        <f>'1_Stmt Req'!D9</f>
        <v>Name of Operator</v>
      </c>
      <c r="E9" s="259"/>
      <c r="F9" s="182"/>
      <c r="G9" s="182"/>
      <c r="H9" s="178"/>
    </row>
    <row r="10" spans="2:8" s="23" customFormat="1" ht="15.75">
      <c r="B10" s="200" t="s">
        <v>50</v>
      </c>
      <c r="D10" s="210" t="str">
        <f>'1_Stmt Req'!D10</f>
        <v>BA Id of Operator</v>
      </c>
      <c r="E10" s="206"/>
      <c r="F10" s="182"/>
      <c r="G10" s="182"/>
      <c r="H10" s="178"/>
    </row>
    <row r="11" spans="2:8" s="23" customFormat="1" ht="15.75">
      <c r="B11" s="200" t="s">
        <v>51</v>
      </c>
      <c r="D11" s="249" t="str">
        <f>'1_Stmt Req'!D11</f>
        <v>yyyy/mm/dd</v>
      </c>
      <c r="E11" s="258" t="s">
        <v>52</v>
      </c>
      <c r="F11" s="249" t="str">
        <f>'1_Stmt Req'!F11</f>
        <v>yyyy/mm/dd</v>
      </c>
      <c r="G11" s="182"/>
      <c r="H11" s="178"/>
    </row>
    <row r="12" spans="2:8" s="23" customFormat="1" ht="15.75">
      <c r="B12" s="200"/>
      <c r="D12" s="207"/>
      <c r="E12" s="204"/>
      <c r="F12" s="207"/>
      <c r="G12" s="182"/>
      <c r="H12" s="178"/>
    </row>
    <row r="14" spans="1:5" ht="18">
      <c r="A14" s="9"/>
      <c r="B14" s="236" t="s">
        <v>57</v>
      </c>
      <c r="C14" s="30"/>
      <c r="D14" s="30"/>
      <c r="E14" s="237"/>
    </row>
    <row r="15" spans="2:9" ht="15">
      <c r="B15" s="23"/>
      <c r="C15" s="46"/>
      <c r="D15" s="23"/>
      <c r="E15" s="23"/>
      <c r="F15" s="2"/>
      <c r="G15" s="3"/>
      <c r="H15" s="3"/>
      <c r="I15" s="3"/>
    </row>
    <row r="16" spans="2:9" ht="15">
      <c r="B16" s="23" t="s">
        <v>61</v>
      </c>
      <c r="C16" s="46"/>
      <c r="D16" s="31"/>
      <c r="E16" s="31"/>
      <c r="F16" s="10"/>
      <c r="G16" s="3"/>
      <c r="H16" s="3"/>
      <c r="I16" s="3"/>
    </row>
    <row r="17" spans="2:9" ht="15">
      <c r="B17" s="23" t="s">
        <v>60</v>
      </c>
      <c r="C17" s="46"/>
      <c r="D17" s="31"/>
      <c r="E17" s="31"/>
      <c r="F17" s="10"/>
      <c r="G17" s="3"/>
      <c r="H17" s="3"/>
      <c r="I17" s="3"/>
    </row>
    <row r="18" spans="2:7" ht="15">
      <c r="B18" s="23" t="s">
        <v>62</v>
      </c>
      <c r="C18" s="238"/>
      <c r="D18" s="266">
        <f>'7_Revenue - Summary'!C30</f>
        <v>0</v>
      </c>
      <c r="E18" s="31"/>
      <c r="F18" s="8"/>
      <c r="G18" s="7" t="s">
        <v>70</v>
      </c>
    </row>
    <row r="19" spans="2:6" ht="15">
      <c r="B19" s="23"/>
      <c r="C19" s="30"/>
      <c r="D19" s="266"/>
      <c r="E19" s="31"/>
      <c r="F19" s="8"/>
    </row>
    <row r="20" spans="2:7" ht="15">
      <c r="B20" s="23" t="s">
        <v>46</v>
      </c>
      <c r="C20" s="30"/>
      <c r="D20" s="266">
        <f>'7_Revenue - Summary'!D30</f>
        <v>0</v>
      </c>
      <c r="E20" s="31"/>
      <c r="F20" s="8"/>
      <c r="G20" s="7" t="s">
        <v>70</v>
      </c>
    </row>
    <row r="21" spans="2:6" ht="15">
      <c r="B21" s="23"/>
      <c r="C21" s="30"/>
      <c r="D21" s="223"/>
      <c r="E21" s="31"/>
      <c r="F21" s="8"/>
    </row>
    <row r="22" spans="2:6" ht="15">
      <c r="B22" s="23"/>
      <c r="C22" s="30"/>
      <c r="D22" s="31"/>
      <c r="E22" s="31"/>
      <c r="F22" s="8"/>
    </row>
    <row r="23" spans="2:6" ht="15">
      <c r="B23" s="23" t="s">
        <v>235</v>
      </c>
      <c r="C23" s="30"/>
      <c r="D23" s="31"/>
      <c r="E23" s="266">
        <f>D18-D20</f>
        <v>0</v>
      </c>
      <c r="F23" s="8"/>
    </row>
    <row r="24" spans="2:6" ht="15">
      <c r="B24" s="23"/>
      <c r="C24" s="30"/>
      <c r="D24" s="31"/>
      <c r="E24" s="266"/>
      <c r="F24" s="8"/>
    </row>
    <row r="25" spans="2:7" ht="15">
      <c r="B25" s="23" t="s">
        <v>234</v>
      </c>
      <c r="C25" s="178"/>
      <c r="D25" s="266"/>
      <c r="E25" s="266">
        <f>'7a_Revenue Detail'!Q63</f>
        <v>0</v>
      </c>
      <c r="F25" s="8"/>
      <c r="G25" s="7" t="s">
        <v>83</v>
      </c>
    </row>
    <row r="26" spans="2:6" ht="15">
      <c r="B26" s="23"/>
      <c r="C26" s="30"/>
      <c r="D26" s="31"/>
      <c r="E26" s="266"/>
      <c r="F26" s="8"/>
    </row>
    <row r="27" spans="2:8" ht="23.25">
      <c r="B27" s="23" t="s">
        <v>222</v>
      </c>
      <c r="C27" s="239" t="s">
        <v>211</v>
      </c>
      <c r="D27" s="147">
        <v>0</v>
      </c>
      <c r="E27" s="266">
        <f>ROUND(E25*D27,0)</f>
        <v>0</v>
      </c>
      <c r="F27" s="8"/>
      <c r="G27" s="7" t="s">
        <v>73</v>
      </c>
      <c r="H27" s="32"/>
    </row>
    <row r="28" spans="2:6" ht="15">
      <c r="B28" s="23"/>
      <c r="C28" s="30"/>
      <c r="D28" s="31"/>
      <c r="E28" s="31"/>
      <c r="F28" s="8"/>
    </row>
    <row r="29" spans="2:6" ht="15">
      <c r="B29" s="23"/>
      <c r="C29" s="30"/>
      <c r="D29" s="31"/>
      <c r="E29" s="31"/>
      <c r="F29" s="8"/>
    </row>
    <row r="30" spans="2:6" ht="15">
      <c r="B30" s="23"/>
      <c r="C30" s="30"/>
      <c r="D30" s="31"/>
      <c r="E30" s="31"/>
      <c r="F30" s="8"/>
    </row>
    <row r="31" spans="2:6" ht="18">
      <c r="B31" s="236" t="s">
        <v>58</v>
      </c>
      <c r="C31" s="30"/>
      <c r="D31" s="31"/>
      <c r="E31" s="31"/>
      <c r="F31" s="8"/>
    </row>
    <row r="32" spans="2:6" ht="15">
      <c r="B32" s="23"/>
      <c r="C32" s="30"/>
      <c r="D32" s="31"/>
      <c r="E32" s="31"/>
      <c r="F32" s="8"/>
    </row>
    <row r="33" spans="2:7" ht="15">
      <c r="B33" s="23" t="s">
        <v>4</v>
      </c>
      <c r="C33" s="30"/>
      <c r="D33" s="266">
        <f>'7_Revenue - Summary'!C30</f>
        <v>0</v>
      </c>
      <c r="E33" s="31"/>
      <c r="F33" s="8"/>
      <c r="G33" s="7" t="s">
        <v>70</v>
      </c>
    </row>
    <row r="34" spans="2:6" ht="15">
      <c r="B34" s="23"/>
      <c r="C34" s="30"/>
      <c r="D34" s="266"/>
      <c r="E34" s="31"/>
      <c r="F34" s="8"/>
    </row>
    <row r="35" spans="2:7" ht="15">
      <c r="B35" s="23" t="s">
        <v>158</v>
      </c>
      <c r="C35" s="30"/>
      <c r="D35" s="268">
        <f>'4_Total Costs'!F34</f>
        <v>0</v>
      </c>
      <c r="E35" s="31"/>
      <c r="F35" s="8"/>
      <c r="G35" s="7" t="s">
        <v>75</v>
      </c>
    </row>
    <row r="36" spans="2:6" ht="15">
      <c r="B36" s="23"/>
      <c r="C36" s="30"/>
      <c r="D36" s="266"/>
      <c r="E36" s="31"/>
      <c r="F36" s="8"/>
    </row>
    <row r="37" spans="2:7" ht="15">
      <c r="B37" s="23" t="s">
        <v>5</v>
      </c>
      <c r="C37" s="30"/>
      <c r="D37" s="266">
        <f>'5_Other Net Proceeds'!E40</f>
        <v>0</v>
      </c>
      <c r="E37" s="31"/>
      <c r="F37" s="8"/>
      <c r="G37" s="7" t="s">
        <v>74</v>
      </c>
    </row>
    <row r="38" spans="2:6" ht="15">
      <c r="B38" s="23"/>
      <c r="C38" s="30"/>
      <c r="D38" s="223"/>
      <c r="E38" s="31"/>
      <c r="F38" s="8"/>
    </row>
    <row r="39" spans="2:6" ht="15">
      <c r="B39" s="23" t="s">
        <v>213</v>
      </c>
      <c r="C39" s="30"/>
      <c r="D39" s="31"/>
      <c r="E39" s="266">
        <f>MAX(D33-(D35-D37),0)</f>
        <v>0</v>
      </c>
      <c r="F39" s="8"/>
    </row>
    <row r="40" spans="2:6" ht="15">
      <c r="B40" s="23"/>
      <c r="C40" s="30"/>
      <c r="D40" s="31"/>
      <c r="E40" s="266"/>
      <c r="F40" s="8"/>
    </row>
    <row r="41" spans="2:7" ht="15">
      <c r="B41" s="23" t="s">
        <v>214</v>
      </c>
      <c r="C41" s="30"/>
      <c r="D41" s="31"/>
      <c r="E41" s="266">
        <f>MAX(D35-(D33+D37),0)</f>
        <v>0</v>
      </c>
      <c r="F41" s="8"/>
      <c r="G41" s="7" t="s">
        <v>68</v>
      </c>
    </row>
    <row r="42" spans="2:6" ht="15">
      <c r="B42" s="23"/>
      <c r="C42" s="30"/>
      <c r="D42" s="31"/>
      <c r="E42" s="266"/>
      <c r="F42" s="8"/>
    </row>
    <row r="43" spans="2:7" ht="15">
      <c r="B43" s="23" t="s">
        <v>234</v>
      </c>
      <c r="C43" s="178"/>
      <c r="D43" s="266"/>
      <c r="E43" s="266">
        <f>'7a_Revenue Detail'!Q63</f>
        <v>0</v>
      </c>
      <c r="F43" s="8"/>
      <c r="G43" s="7" t="s">
        <v>83</v>
      </c>
    </row>
    <row r="44" spans="2:6" ht="15">
      <c r="B44" s="23"/>
      <c r="C44" s="30"/>
      <c r="D44" s="31"/>
      <c r="E44" s="266"/>
      <c r="F44" s="8"/>
    </row>
    <row r="45" spans="2:8" ht="23.25">
      <c r="B45" s="23" t="s">
        <v>223</v>
      </c>
      <c r="C45" s="239" t="s">
        <v>212</v>
      </c>
      <c r="D45" s="147">
        <v>0</v>
      </c>
      <c r="E45" s="266">
        <f>IF(ISERR(E43*D45*E39/E23),0,ROUND(E43*D45*E39/E23,0))</f>
        <v>0</v>
      </c>
      <c r="F45" s="8"/>
      <c r="G45" s="7" t="s">
        <v>73</v>
      </c>
      <c r="H45" s="32"/>
    </row>
    <row r="46" spans="4:6" ht="15">
      <c r="D46" s="8"/>
      <c r="E46" s="269"/>
      <c r="F46" s="8"/>
    </row>
    <row r="47" spans="4:6" ht="15">
      <c r="D47" s="8"/>
      <c r="E47" s="269"/>
      <c r="F47" s="8"/>
    </row>
    <row r="48" ht="15">
      <c r="E48" s="269"/>
    </row>
    <row r="49" spans="2:7" ht="15.75">
      <c r="B49" s="28" t="s">
        <v>6</v>
      </c>
      <c r="E49" s="269">
        <f>IF(E27&gt;E45,E27-E45,0)</f>
        <v>0</v>
      </c>
      <c r="G49" s="7" t="s">
        <v>85</v>
      </c>
    </row>
    <row r="50" ht="15">
      <c r="E50" s="7"/>
    </row>
    <row r="53" ht="15">
      <c r="B53" s="331" t="s">
        <v>236</v>
      </c>
    </row>
    <row r="54" ht="16.5">
      <c r="B54" s="242" t="s">
        <v>237</v>
      </c>
    </row>
    <row r="55" ht="16.5">
      <c r="B55" s="243" t="s">
        <v>238</v>
      </c>
    </row>
    <row r="56" ht="15">
      <c r="B56" s="242"/>
    </row>
    <row r="58" ht="15">
      <c r="B58" s="243"/>
    </row>
    <row r="59" ht="15">
      <c r="B59" s="242"/>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0" r:id="rId2"/>
  <headerFooter>
    <oddHeader>&amp;L&amp;G</oddHeader>
    <oddFooter>&amp;CAlberta Energy&amp;R&amp;9&amp;P/&amp;N</oddFooter>
  </headerFooter>
  <legacyDrawingHF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B1:L34"/>
  <sheetViews>
    <sheetView showGridLines="0" defaultGridColor="0" zoomScale="75" zoomScaleNormal="75" zoomScalePageLayoutView="0" colorId="22" workbookViewId="0" topLeftCell="A1">
      <selection activeCell="A4" sqref="A4"/>
    </sheetView>
  </sheetViews>
  <sheetFormatPr defaultColWidth="9.6640625" defaultRowHeight="15"/>
  <cols>
    <col min="1" max="1" width="13.3359375" style="7" customWidth="1"/>
    <col min="2" max="2" width="21.99609375" style="7" customWidth="1"/>
    <col min="3" max="3" width="9.77734375" style="7" customWidth="1"/>
    <col min="4" max="4" width="20.4453125" style="7" customWidth="1"/>
    <col min="5" max="5" width="3.6640625" style="5" customWidth="1"/>
    <col min="6" max="6" width="13.3359375" style="7" customWidth="1"/>
    <col min="7" max="7" width="8.3359375" style="7" customWidth="1"/>
    <col min="8" max="8" width="19.3359375" style="7" customWidth="1"/>
    <col min="9" max="9" width="4.21484375" style="7" customWidth="1"/>
    <col min="10" max="10" width="16.77734375" style="7" customWidth="1"/>
    <col min="11" max="11" width="30.77734375" style="7" customWidth="1"/>
    <col min="12" max="16384" width="9.6640625" style="7" customWidth="1"/>
  </cols>
  <sheetData>
    <row r="1" spans="3:11" s="90" customFormat="1" ht="34.5" customHeight="1">
      <c r="C1" s="191" t="s">
        <v>55</v>
      </c>
      <c r="E1" s="192"/>
      <c r="I1" s="167"/>
      <c r="J1" s="167"/>
      <c r="K1" s="157" t="s">
        <v>63</v>
      </c>
    </row>
    <row r="2" spans="2:11" s="90" customFormat="1" ht="18" customHeight="1">
      <c r="B2" s="192"/>
      <c r="K2" s="194" t="s">
        <v>162</v>
      </c>
    </row>
    <row r="3" spans="2:11" s="20" customFormat="1" ht="15.75">
      <c r="B3" s="158" t="s">
        <v>160</v>
      </c>
      <c r="H3" s="170"/>
      <c r="I3" s="195"/>
      <c r="J3" s="196" t="s">
        <v>161</v>
      </c>
      <c r="K3" s="235" t="str">
        <f>ADMIN!B2</f>
        <v>OS_EOP_PST_2009</v>
      </c>
    </row>
    <row r="4" spans="2:11" s="20" customFormat="1" ht="15.75">
      <c r="B4" s="158"/>
      <c r="H4" s="170"/>
      <c r="I4" s="195"/>
      <c r="J4" s="196" t="s">
        <v>166</v>
      </c>
      <c r="K4" s="235">
        <f>ADMIN!B3</f>
        <v>1.1</v>
      </c>
    </row>
    <row r="5" spans="8:12" s="20" customFormat="1" ht="15.75">
      <c r="H5" s="170"/>
      <c r="I5" s="195"/>
      <c r="J5" s="196"/>
      <c r="K5" s="198"/>
      <c r="L5" s="208"/>
    </row>
    <row r="6" spans="2:10" s="20" customFormat="1" ht="15.75">
      <c r="B6" s="199"/>
      <c r="H6" s="170"/>
      <c r="I6" s="195"/>
      <c r="J6" s="196"/>
    </row>
    <row r="7" spans="2:8" s="23" customFormat="1" ht="15.75">
      <c r="B7" s="200" t="s">
        <v>47</v>
      </c>
      <c r="D7" s="210" t="str">
        <f>'1_Stmt Req'!D7</f>
        <v>OSR###</v>
      </c>
      <c r="E7" s="182"/>
      <c r="F7" s="204" t="s">
        <v>48</v>
      </c>
      <c r="G7" s="210" t="str">
        <f>'1_Stmt Req'!G7</f>
        <v>Enter Name Assigned to Project</v>
      </c>
      <c r="H7" s="201"/>
    </row>
    <row r="8" spans="2:8" s="23" customFormat="1" ht="15">
      <c r="B8" s="200"/>
      <c r="D8" s="248"/>
      <c r="E8" s="182"/>
      <c r="F8" s="182"/>
      <c r="G8" s="182"/>
      <c r="H8" s="178"/>
    </row>
    <row r="9" spans="2:8" s="23" customFormat="1" ht="15.75">
      <c r="B9" s="200" t="s">
        <v>49</v>
      </c>
      <c r="D9" s="210" t="str">
        <f>'1_Stmt Req'!D9</f>
        <v>Name of Operator</v>
      </c>
      <c r="E9" s="259"/>
      <c r="F9" s="182"/>
      <c r="G9" s="182"/>
      <c r="H9" s="178"/>
    </row>
    <row r="10" spans="2:8" s="23" customFormat="1" ht="15.75">
      <c r="B10" s="200" t="s">
        <v>50</v>
      </c>
      <c r="D10" s="210" t="str">
        <f>'1_Stmt Req'!D10</f>
        <v>BA Id of Operator</v>
      </c>
      <c r="E10" s="206"/>
      <c r="F10" s="182"/>
      <c r="G10" s="182"/>
      <c r="H10" s="178"/>
    </row>
    <row r="11" spans="2:8" s="23" customFormat="1" ht="15.75">
      <c r="B11" s="200" t="s">
        <v>51</v>
      </c>
      <c r="D11" s="249" t="str">
        <f>'1_Stmt Req'!D11</f>
        <v>yyyy/mm/dd</v>
      </c>
      <c r="E11" s="258" t="s">
        <v>52</v>
      </c>
      <c r="F11" s="249" t="str">
        <f>'1_Stmt Req'!F11</f>
        <v>yyyy/mm/dd</v>
      </c>
      <c r="G11" s="182"/>
      <c r="H11" s="178"/>
    </row>
    <row r="12" spans="2:8" s="23" customFormat="1" ht="15.75">
      <c r="B12" s="200"/>
      <c r="D12" s="207"/>
      <c r="E12" s="204"/>
      <c r="F12" s="207"/>
      <c r="G12" s="182"/>
      <c r="H12" s="178"/>
    </row>
    <row r="13" ht="15">
      <c r="E13" s="7"/>
    </row>
    <row r="14" spans="2:6" ht="18">
      <c r="B14" s="25" t="s">
        <v>7</v>
      </c>
      <c r="F14" s="5"/>
    </row>
    <row r="15" spans="2:6" ht="18">
      <c r="B15" s="25"/>
      <c r="F15" s="5"/>
    </row>
    <row r="16" spans="2:8" ht="15">
      <c r="B16" s="7" t="s">
        <v>64</v>
      </c>
      <c r="F16" s="269">
        <f>'4a_Cost Details'!G30</f>
        <v>0</v>
      </c>
      <c r="H16" s="7" t="s">
        <v>77</v>
      </c>
    </row>
    <row r="17" spans="2:6" ht="15.75">
      <c r="B17" s="4"/>
      <c r="F17" s="269"/>
    </row>
    <row r="18" spans="2:8" ht="15">
      <c r="B18" s="7" t="s">
        <v>90</v>
      </c>
      <c r="F18" s="269">
        <f>'4a_Cost Details'!H30</f>
        <v>0</v>
      </c>
      <c r="H18" s="7" t="s">
        <v>105</v>
      </c>
    </row>
    <row r="19" spans="2:6" ht="15.75">
      <c r="B19" s="4"/>
      <c r="F19" s="269"/>
    </row>
    <row r="20" spans="2:8" ht="15.75">
      <c r="B20" s="11" t="s">
        <v>44</v>
      </c>
      <c r="C20" s="12"/>
      <c r="F20" s="270">
        <f>'6_Return Allowance'!H19</f>
        <v>0</v>
      </c>
      <c r="H20" s="7" t="s">
        <v>71</v>
      </c>
    </row>
    <row r="21" spans="2:6" ht="15">
      <c r="B21" s="9"/>
      <c r="F21" s="271"/>
    </row>
    <row r="22" spans="2:8" ht="27.75" customHeight="1">
      <c r="B22" s="375" t="s">
        <v>91</v>
      </c>
      <c r="C22" s="375"/>
      <c r="D22" s="375"/>
      <c r="F22" s="269">
        <f>'4a_Cost Details'!J30</f>
        <v>0</v>
      </c>
      <c r="H22" s="7" t="s">
        <v>77</v>
      </c>
    </row>
    <row r="23" ht="15">
      <c r="F23" s="271"/>
    </row>
    <row r="24" spans="2:8" ht="15">
      <c r="B24" s="7" t="s">
        <v>8</v>
      </c>
      <c r="F24" s="269">
        <f>'4a_Cost Details'!C30</f>
        <v>0</v>
      </c>
      <c r="G24" s="13"/>
      <c r="H24" s="7" t="s">
        <v>77</v>
      </c>
    </row>
    <row r="25" spans="6:7" ht="15">
      <c r="F25" s="271"/>
      <c r="G25" s="13"/>
    </row>
    <row r="26" spans="2:8" ht="15">
      <c r="B26" s="7" t="s">
        <v>9</v>
      </c>
      <c r="D26" s="269">
        <f>'4a_Cost Details'!D30</f>
        <v>0</v>
      </c>
      <c r="F26" s="269"/>
      <c r="G26" s="13"/>
      <c r="H26" s="7" t="s">
        <v>77</v>
      </c>
    </row>
    <row r="27" spans="4:7" ht="15">
      <c r="D27" s="269"/>
      <c r="F27" s="269"/>
      <c r="G27" s="13"/>
    </row>
    <row r="28" spans="2:8" ht="15">
      <c r="B28" s="7" t="s">
        <v>109</v>
      </c>
      <c r="D28" s="269">
        <f>'4a_Cost Details'!E30</f>
        <v>0</v>
      </c>
      <c r="F28" s="269"/>
      <c r="G28" s="13"/>
      <c r="H28" s="7" t="s">
        <v>77</v>
      </c>
    </row>
    <row r="29" spans="4:7" ht="15">
      <c r="D29" s="8"/>
      <c r="F29" s="269"/>
      <c r="G29" s="13"/>
    </row>
    <row r="30" spans="2:7" ht="15">
      <c r="B30" s="7" t="s">
        <v>140</v>
      </c>
      <c r="D30" s="8"/>
      <c r="F30" s="269">
        <f>D26+D28</f>
        <v>0</v>
      </c>
      <c r="G30" s="13"/>
    </row>
    <row r="31" spans="6:7" ht="15">
      <c r="F31" s="269"/>
      <c r="G31" s="13"/>
    </row>
    <row r="32" spans="2:8" ht="15">
      <c r="B32" s="7" t="s">
        <v>10</v>
      </c>
      <c r="F32" s="272">
        <f>'7_Revenue - Summary'!D30</f>
        <v>0</v>
      </c>
      <c r="H32" s="7" t="s">
        <v>70</v>
      </c>
    </row>
    <row r="33" ht="15">
      <c r="F33" s="269"/>
    </row>
    <row r="34" spans="2:8" ht="15.75">
      <c r="B34" s="4" t="s">
        <v>35</v>
      </c>
      <c r="F34" s="273">
        <f>F16+F18+F20+F22+F24+F30+F32</f>
        <v>0</v>
      </c>
      <c r="H34" s="7" t="s">
        <v>106</v>
      </c>
    </row>
  </sheetData>
  <sheetProtection password="960F" sheet="1" objects="1" formatCells="0" formatColumns="0" formatRows="0"/>
  <mergeCells count="1">
    <mergeCell ref="B22:D22"/>
  </mergeCells>
  <printOptions horizontalCentered="1"/>
  <pageMargins left="0.5118110236220472" right="0.5118110236220472" top="0.5118110236220472" bottom="0.31496062992125984" header="0" footer="0.2362204724409449"/>
  <pageSetup fitToHeight="1" fitToWidth="1" horizontalDpi="300" verticalDpi="300" orientation="landscape" scale="65" r:id="rId2"/>
  <headerFooter>
    <oddHeader>&amp;L&amp;G</oddHeader>
    <oddFooter>&amp;CAlberta Energy&amp;R&amp;9&amp;P/&amp;N
</oddFooter>
  </headerFooter>
  <legacyDrawingHF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L31"/>
  <sheetViews>
    <sheetView showGridLines="0" defaultGridColor="0" zoomScale="75" zoomScaleNormal="75" zoomScalePageLayoutView="0" colorId="22" workbookViewId="0" topLeftCell="A1">
      <selection activeCell="C4" sqref="C4"/>
    </sheetView>
  </sheetViews>
  <sheetFormatPr defaultColWidth="9.6640625" defaultRowHeight="15"/>
  <cols>
    <col min="1" max="1" width="13.3359375" style="43" customWidth="1"/>
    <col min="2" max="2" width="21.99609375" style="43" customWidth="1"/>
    <col min="3" max="5" width="14.77734375" style="43" customWidth="1"/>
    <col min="6" max="6" width="19.5546875" style="43" customWidth="1"/>
    <col min="7" max="7" width="14.77734375" style="44" customWidth="1"/>
    <col min="8" max="9" width="14.77734375" style="21" customWidth="1"/>
    <col min="10" max="10" width="13.5546875" style="21" customWidth="1"/>
    <col min="11" max="11" width="31.3359375" style="21" customWidth="1"/>
    <col min="12" max="12" width="10.6640625" style="43" customWidth="1"/>
    <col min="13" max="16384" width="9.6640625" style="43" customWidth="1"/>
  </cols>
  <sheetData>
    <row r="1" spans="3:11" s="90" customFormat="1" ht="34.5" customHeight="1">
      <c r="C1" s="191" t="s">
        <v>55</v>
      </c>
      <c r="E1" s="192"/>
      <c r="I1" s="167"/>
      <c r="J1" s="167"/>
      <c r="K1" s="185" t="s">
        <v>98</v>
      </c>
    </row>
    <row r="2" spans="2:11" s="90" customFormat="1" ht="18" customHeight="1">
      <c r="B2" s="192"/>
      <c r="K2" s="194" t="s">
        <v>162</v>
      </c>
    </row>
    <row r="3" spans="2:11" s="20" customFormat="1" ht="15.75">
      <c r="B3" s="158" t="s">
        <v>160</v>
      </c>
      <c r="H3" s="170"/>
      <c r="I3" s="195"/>
      <c r="J3" s="196" t="s">
        <v>161</v>
      </c>
      <c r="K3" s="235" t="str">
        <f>ADMIN!B2</f>
        <v>OS_EOP_PST_2009</v>
      </c>
    </row>
    <row r="4" spans="2:11" s="20" customFormat="1" ht="15.75">
      <c r="B4" s="158"/>
      <c r="H4" s="170"/>
      <c r="I4" s="195"/>
      <c r="J4" s="196" t="s">
        <v>166</v>
      </c>
      <c r="K4" s="235">
        <f>ADMIN!B3</f>
        <v>1.1</v>
      </c>
    </row>
    <row r="5" spans="8:12" s="20" customFormat="1" ht="15.75">
      <c r="H5" s="170"/>
      <c r="I5" s="195"/>
      <c r="J5" s="196"/>
      <c r="K5" s="198"/>
      <c r="L5" s="208"/>
    </row>
    <row r="6" spans="2:10" s="20" customFormat="1" ht="15.75">
      <c r="B6" s="199"/>
      <c r="H6" s="170"/>
      <c r="I6" s="195"/>
      <c r="J6" s="196"/>
    </row>
    <row r="7" spans="2:8" s="23" customFormat="1" ht="15.75">
      <c r="B7" s="200" t="s">
        <v>47</v>
      </c>
      <c r="D7" s="210" t="str">
        <f>'1_Stmt Req'!D7</f>
        <v>OSR###</v>
      </c>
      <c r="E7" s="182"/>
      <c r="F7" s="204" t="s">
        <v>48</v>
      </c>
      <c r="G7" s="210" t="str">
        <f>'1_Stmt Req'!G7</f>
        <v>Enter Name Assigned to Project</v>
      </c>
      <c r="H7" s="201"/>
    </row>
    <row r="8" spans="2:8" s="23" customFormat="1" ht="15">
      <c r="B8" s="200"/>
      <c r="D8" s="248"/>
      <c r="E8" s="182"/>
      <c r="F8" s="182"/>
      <c r="G8" s="182"/>
      <c r="H8" s="178"/>
    </row>
    <row r="9" spans="2:8" s="23" customFormat="1" ht="15.75">
      <c r="B9" s="200" t="s">
        <v>49</v>
      </c>
      <c r="D9" s="210" t="str">
        <f>'1_Stmt Req'!D9</f>
        <v>Name of Operator</v>
      </c>
      <c r="E9" s="205"/>
      <c r="F9" s="182"/>
      <c r="G9" s="182"/>
      <c r="H9" s="178"/>
    </row>
    <row r="10" spans="2:8" s="23" customFormat="1" ht="15.75">
      <c r="B10" s="200" t="s">
        <v>50</v>
      </c>
      <c r="D10" s="210" t="str">
        <f>'1_Stmt Req'!D10</f>
        <v>BA Id of Operator</v>
      </c>
      <c r="E10" s="206"/>
      <c r="F10" s="182"/>
      <c r="G10" s="182"/>
      <c r="H10" s="178"/>
    </row>
    <row r="11" spans="2:8" s="23" customFormat="1" ht="15.75">
      <c r="B11" s="200" t="s">
        <v>51</v>
      </c>
      <c r="D11" s="249" t="str">
        <f>'1_Stmt Req'!D11</f>
        <v>yyyy/mm/dd</v>
      </c>
      <c r="E11" s="258" t="s">
        <v>52</v>
      </c>
      <c r="F11" s="249" t="str">
        <f>'1_Stmt Req'!F11</f>
        <v>yyyy/mm/dd</v>
      </c>
      <c r="G11" s="182"/>
      <c r="H11" s="178"/>
    </row>
    <row r="12" spans="2:7" ht="15" customHeight="1">
      <c r="B12" s="92"/>
      <c r="F12" s="44"/>
      <c r="G12" s="21"/>
    </row>
    <row r="13" spans="2:7" ht="15" customHeight="1">
      <c r="B13" s="92"/>
      <c r="F13" s="44"/>
      <c r="G13" s="21"/>
    </row>
    <row r="14" spans="1:11" ht="15.75">
      <c r="A14" s="83" t="s">
        <v>107</v>
      </c>
      <c r="B14" s="91"/>
      <c r="C14" s="91"/>
      <c r="D14" s="91"/>
      <c r="E14" s="91"/>
      <c r="F14" s="91"/>
      <c r="G14" s="50"/>
      <c r="H14" s="51"/>
      <c r="I14" s="51"/>
      <c r="J14" s="51"/>
      <c r="K14" s="51"/>
    </row>
    <row r="15" spans="2:11" ht="75">
      <c r="B15" s="160" t="s">
        <v>43</v>
      </c>
      <c r="C15" s="161" t="s">
        <v>8</v>
      </c>
      <c r="D15" s="162" t="s">
        <v>141</v>
      </c>
      <c r="E15" s="162" t="s">
        <v>109</v>
      </c>
      <c r="F15" s="162" t="s">
        <v>10</v>
      </c>
      <c r="G15" s="162" t="s">
        <v>78</v>
      </c>
      <c r="H15" s="162" t="s">
        <v>79</v>
      </c>
      <c r="I15" s="162" t="s">
        <v>81</v>
      </c>
      <c r="J15" s="162" t="s">
        <v>80</v>
      </c>
      <c r="K15" s="162" t="s">
        <v>11</v>
      </c>
    </row>
    <row r="16" spans="2:11" ht="5.25" customHeight="1">
      <c r="B16" s="93"/>
      <c r="C16" s="47"/>
      <c r="D16" s="47"/>
      <c r="E16" s="47"/>
      <c r="F16" s="47"/>
      <c r="G16" s="47"/>
      <c r="I16" s="46"/>
      <c r="J16" s="46"/>
      <c r="K16" s="46"/>
    </row>
    <row r="17" spans="2:11" ht="21" customHeight="1">
      <c r="B17" s="274" t="s">
        <v>23</v>
      </c>
      <c r="C17" s="275">
        <v>0</v>
      </c>
      <c r="D17" s="275">
        <v>0</v>
      </c>
      <c r="E17" s="275">
        <v>0</v>
      </c>
      <c r="F17" s="266">
        <f>'7_Revenue - Summary'!D17</f>
        <v>0</v>
      </c>
      <c r="G17" s="280"/>
      <c r="H17" s="280"/>
      <c r="I17" s="280"/>
      <c r="J17" s="280"/>
      <c r="K17" s="266">
        <f>SUM(C17:F17)</f>
        <v>0</v>
      </c>
    </row>
    <row r="18" spans="2:11" ht="21" customHeight="1">
      <c r="B18" s="274" t="s">
        <v>24</v>
      </c>
      <c r="C18" s="275">
        <v>0</v>
      </c>
      <c r="D18" s="275">
        <v>0</v>
      </c>
      <c r="E18" s="275">
        <v>0</v>
      </c>
      <c r="F18" s="266">
        <f>'7_Revenue - Summary'!D18</f>
        <v>0</v>
      </c>
      <c r="G18" s="280"/>
      <c r="H18" s="280"/>
      <c r="I18" s="280"/>
      <c r="J18" s="280"/>
      <c r="K18" s="266">
        <f aca="true" t="shared" si="0" ref="K18:K28">SUM(C18:F18)</f>
        <v>0</v>
      </c>
    </row>
    <row r="19" spans="2:11" ht="21" customHeight="1">
      <c r="B19" s="274" t="s">
        <v>25</v>
      </c>
      <c r="C19" s="275">
        <v>0</v>
      </c>
      <c r="D19" s="275">
        <v>0</v>
      </c>
      <c r="E19" s="275">
        <v>0</v>
      </c>
      <c r="F19" s="266">
        <f>'7_Revenue - Summary'!D19</f>
        <v>0</v>
      </c>
      <c r="G19" s="280"/>
      <c r="H19" s="280"/>
      <c r="I19" s="280"/>
      <c r="J19" s="280"/>
      <c r="K19" s="266">
        <f t="shared" si="0"/>
        <v>0</v>
      </c>
    </row>
    <row r="20" spans="2:11" ht="21" customHeight="1">
      <c r="B20" s="274" t="s">
        <v>26</v>
      </c>
      <c r="C20" s="275">
        <v>0</v>
      </c>
      <c r="D20" s="275">
        <v>0</v>
      </c>
      <c r="E20" s="275">
        <v>0</v>
      </c>
      <c r="F20" s="266">
        <f>'7_Revenue - Summary'!D20</f>
        <v>0</v>
      </c>
      <c r="G20" s="280"/>
      <c r="H20" s="280"/>
      <c r="I20" s="280"/>
      <c r="J20" s="280"/>
      <c r="K20" s="266">
        <f t="shared" si="0"/>
        <v>0</v>
      </c>
    </row>
    <row r="21" spans="2:11" ht="21" customHeight="1">
      <c r="B21" s="274" t="s">
        <v>27</v>
      </c>
      <c r="C21" s="275">
        <v>0</v>
      </c>
      <c r="D21" s="275">
        <v>0</v>
      </c>
      <c r="E21" s="275">
        <v>0</v>
      </c>
      <c r="F21" s="266">
        <f>'7_Revenue - Summary'!D21</f>
        <v>0</v>
      </c>
      <c r="G21" s="280"/>
      <c r="H21" s="280"/>
      <c r="I21" s="280"/>
      <c r="J21" s="280"/>
      <c r="K21" s="266">
        <f t="shared" si="0"/>
        <v>0</v>
      </c>
    </row>
    <row r="22" spans="2:11" ht="21" customHeight="1">
      <c r="B22" s="274" t="s">
        <v>28</v>
      </c>
      <c r="C22" s="275">
        <v>0</v>
      </c>
      <c r="D22" s="275">
        <v>0</v>
      </c>
      <c r="E22" s="275">
        <v>0</v>
      </c>
      <c r="F22" s="266">
        <f>'7_Revenue - Summary'!D22</f>
        <v>0</v>
      </c>
      <c r="G22" s="280"/>
      <c r="H22" s="280"/>
      <c r="I22" s="280"/>
      <c r="J22" s="280"/>
      <c r="K22" s="266">
        <f t="shared" si="0"/>
        <v>0</v>
      </c>
    </row>
    <row r="23" spans="2:11" ht="21" customHeight="1">
      <c r="B23" s="274" t="s">
        <v>29</v>
      </c>
      <c r="C23" s="275">
        <v>0</v>
      </c>
      <c r="D23" s="275">
        <v>0</v>
      </c>
      <c r="E23" s="275">
        <v>0</v>
      </c>
      <c r="F23" s="266">
        <f>'7_Revenue - Summary'!D23</f>
        <v>0</v>
      </c>
      <c r="G23" s="280"/>
      <c r="H23" s="280"/>
      <c r="I23" s="280"/>
      <c r="J23" s="280"/>
      <c r="K23" s="266">
        <f t="shared" si="0"/>
        <v>0</v>
      </c>
    </row>
    <row r="24" spans="2:11" ht="21" customHeight="1">
      <c r="B24" s="274" t="s">
        <v>30</v>
      </c>
      <c r="C24" s="275">
        <v>0</v>
      </c>
      <c r="D24" s="275">
        <v>0</v>
      </c>
      <c r="E24" s="275">
        <v>0</v>
      </c>
      <c r="F24" s="266">
        <f>'7_Revenue - Summary'!D24</f>
        <v>0</v>
      </c>
      <c r="G24" s="280"/>
      <c r="H24" s="280"/>
      <c r="I24" s="280"/>
      <c r="J24" s="280"/>
      <c r="K24" s="266">
        <f t="shared" si="0"/>
        <v>0</v>
      </c>
    </row>
    <row r="25" spans="2:11" ht="21" customHeight="1">
      <c r="B25" s="274" t="s">
        <v>31</v>
      </c>
      <c r="C25" s="275">
        <v>0</v>
      </c>
      <c r="D25" s="275">
        <v>0</v>
      </c>
      <c r="E25" s="275">
        <v>0</v>
      </c>
      <c r="F25" s="266">
        <f>'7_Revenue - Summary'!D25</f>
        <v>0</v>
      </c>
      <c r="G25" s="280"/>
      <c r="H25" s="280"/>
      <c r="I25" s="280"/>
      <c r="J25" s="280"/>
      <c r="K25" s="266">
        <f t="shared" si="0"/>
        <v>0</v>
      </c>
    </row>
    <row r="26" spans="2:11" ht="21" customHeight="1">
      <c r="B26" s="274" t="s">
        <v>32</v>
      </c>
      <c r="C26" s="275">
        <v>0</v>
      </c>
      <c r="D26" s="275">
        <v>0</v>
      </c>
      <c r="E26" s="275">
        <v>0</v>
      </c>
      <c r="F26" s="266">
        <f>'7_Revenue - Summary'!D26</f>
        <v>0</v>
      </c>
      <c r="G26" s="280"/>
      <c r="H26" s="280"/>
      <c r="I26" s="280"/>
      <c r="J26" s="280"/>
      <c r="K26" s="266">
        <f t="shared" si="0"/>
        <v>0</v>
      </c>
    </row>
    <row r="27" spans="2:11" ht="21" customHeight="1">
      <c r="B27" s="274" t="s">
        <v>33</v>
      </c>
      <c r="C27" s="275">
        <v>0</v>
      </c>
      <c r="D27" s="275">
        <v>0</v>
      </c>
      <c r="E27" s="275">
        <v>0</v>
      </c>
      <c r="F27" s="266">
        <f>'7_Revenue - Summary'!D27</f>
        <v>0</v>
      </c>
      <c r="G27" s="280"/>
      <c r="H27" s="280"/>
      <c r="I27" s="280"/>
      <c r="J27" s="280"/>
      <c r="K27" s="266">
        <f t="shared" si="0"/>
        <v>0</v>
      </c>
    </row>
    <row r="28" spans="2:11" ht="21" customHeight="1">
      <c r="B28" s="276" t="s">
        <v>34</v>
      </c>
      <c r="C28" s="275">
        <v>0</v>
      </c>
      <c r="D28" s="275">
        <v>0</v>
      </c>
      <c r="E28" s="275">
        <v>0</v>
      </c>
      <c r="F28" s="266">
        <f>'7_Revenue - Summary'!D28</f>
        <v>0</v>
      </c>
      <c r="G28" s="280"/>
      <c r="H28" s="280"/>
      <c r="I28" s="280"/>
      <c r="J28" s="280"/>
      <c r="K28" s="266">
        <f t="shared" si="0"/>
        <v>0</v>
      </c>
    </row>
    <row r="29" spans="2:11" ht="13.5" customHeight="1">
      <c r="B29" s="276"/>
      <c r="C29" s="277"/>
      <c r="D29" s="277"/>
      <c r="E29" s="277"/>
      <c r="F29" s="277"/>
      <c r="G29" s="277"/>
      <c r="H29" s="268"/>
      <c r="I29" s="277"/>
      <c r="J29" s="277"/>
      <c r="K29" s="268"/>
    </row>
    <row r="30" spans="2:11" ht="15.75">
      <c r="B30" s="278" t="s">
        <v>35</v>
      </c>
      <c r="C30" s="279">
        <f>SUM(C17:C28)</f>
        <v>0</v>
      </c>
      <c r="D30" s="279">
        <f>SUM(D17:D28)</f>
        <v>0</v>
      </c>
      <c r="E30" s="279">
        <f>SUM(E17:E28)</f>
        <v>0</v>
      </c>
      <c r="F30" s="279">
        <f>SUM(F17:F28)</f>
        <v>0</v>
      </c>
      <c r="G30" s="281">
        <v>0</v>
      </c>
      <c r="H30" s="281">
        <v>0</v>
      </c>
      <c r="I30" s="282">
        <f>'6_Return Allowance'!H19</f>
        <v>0</v>
      </c>
      <c r="J30" s="281">
        <v>0</v>
      </c>
      <c r="K30" s="279">
        <f>SUM(C30:J30)</f>
        <v>0</v>
      </c>
    </row>
    <row r="31" spans="2:11" ht="15.75">
      <c r="B31" s="94"/>
      <c r="C31" s="48" t="s">
        <v>76</v>
      </c>
      <c r="D31" s="48" t="s">
        <v>76</v>
      </c>
      <c r="E31" s="48" t="s">
        <v>76</v>
      </c>
      <c r="F31" s="48" t="s">
        <v>70</v>
      </c>
      <c r="G31" s="48" t="s">
        <v>76</v>
      </c>
      <c r="H31" s="48" t="s">
        <v>76</v>
      </c>
      <c r="I31" s="48" t="s">
        <v>71</v>
      </c>
      <c r="J31" s="48" t="s">
        <v>76</v>
      </c>
      <c r="K31" s="49"/>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3" r:id="rId2"/>
  <headerFooter>
    <oddHeader>&amp;L&amp;G</oddHeader>
    <oddFooter>&amp;CAlberta Energy&amp;R&amp;9&amp;P/&amp;N</oddFooter>
  </headerFooter>
  <legacyDrawingHF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B1:L42"/>
  <sheetViews>
    <sheetView showGridLines="0" defaultGridColor="0" zoomScale="75" zoomScaleNormal="75" zoomScalePageLayoutView="0" colorId="22" workbookViewId="0" topLeftCell="A1">
      <selection activeCell="D7" sqref="D7"/>
    </sheetView>
  </sheetViews>
  <sheetFormatPr defaultColWidth="9.6640625" defaultRowHeight="15"/>
  <cols>
    <col min="1" max="1" width="13.3359375" style="7" customWidth="1"/>
    <col min="2" max="2" width="21.99609375" style="7" customWidth="1"/>
    <col min="3" max="3" width="18.88671875" style="7" customWidth="1"/>
    <col min="4" max="4" width="23.4453125" style="7" customWidth="1"/>
    <col min="5" max="5" width="19.4453125" style="7" customWidth="1"/>
    <col min="6" max="6" width="18.6640625" style="7" customWidth="1"/>
    <col min="7" max="7" width="15.10546875" style="7" customWidth="1"/>
    <col min="8" max="8" width="12.3359375" style="7" customWidth="1"/>
    <col min="9" max="9" width="2.88671875" style="7" customWidth="1"/>
    <col min="10" max="10" width="5.99609375" style="7" customWidth="1"/>
    <col min="11" max="11" width="31.5546875" style="7" customWidth="1"/>
    <col min="12" max="16384" width="9.6640625" style="7" customWidth="1"/>
  </cols>
  <sheetData>
    <row r="1" spans="3:11" s="90" customFormat="1" ht="34.5" customHeight="1">
      <c r="C1" s="191" t="s">
        <v>55</v>
      </c>
      <c r="E1" s="192"/>
      <c r="I1" s="167"/>
      <c r="J1" s="167"/>
      <c r="K1" s="157" t="s">
        <v>65</v>
      </c>
    </row>
    <row r="2" spans="2:11" s="90" customFormat="1" ht="18" customHeight="1">
      <c r="B2" s="192"/>
      <c r="K2" s="194" t="s">
        <v>162</v>
      </c>
    </row>
    <row r="3" spans="2:11" s="20" customFormat="1" ht="15.75">
      <c r="B3" s="158" t="s">
        <v>160</v>
      </c>
      <c r="H3" s="170"/>
      <c r="I3" s="195"/>
      <c r="J3" s="196" t="s">
        <v>161</v>
      </c>
      <c r="K3" s="235" t="str">
        <f>ADMIN!B2</f>
        <v>OS_EOP_PST_2009</v>
      </c>
    </row>
    <row r="4" spans="2:11" s="20" customFormat="1" ht="15.75">
      <c r="B4" s="158"/>
      <c r="H4" s="170"/>
      <c r="I4" s="195"/>
      <c r="J4" s="196" t="s">
        <v>166</v>
      </c>
      <c r="K4" s="235">
        <f>ADMIN!B3</f>
        <v>1.1</v>
      </c>
    </row>
    <row r="5" spans="8:12" s="20" customFormat="1" ht="15.75">
      <c r="H5" s="170"/>
      <c r="I5" s="195"/>
      <c r="J5" s="196"/>
      <c r="K5" s="198"/>
      <c r="L5" s="208"/>
    </row>
    <row r="6" spans="2:10" s="20" customFormat="1" ht="15.75">
      <c r="B6" s="199"/>
      <c r="H6" s="170"/>
      <c r="I6" s="195"/>
      <c r="J6" s="196"/>
    </row>
    <row r="7" spans="2:8" s="23" customFormat="1" ht="15.75">
      <c r="B7" s="200" t="s">
        <v>47</v>
      </c>
      <c r="D7" s="210" t="str">
        <f>'1_Stmt Req'!D7</f>
        <v>OSR###</v>
      </c>
      <c r="E7" s="182"/>
      <c r="F7" s="204" t="s">
        <v>48</v>
      </c>
      <c r="G7" s="210" t="str">
        <f>'1_Stmt Req'!G7</f>
        <v>Enter Name Assigned to Project</v>
      </c>
      <c r="H7" s="201"/>
    </row>
    <row r="8" spans="2:8" s="23" customFormat="1" ht="15">
      <c r="B8" s="200"/>
      <c r="D8" s="248"/>
      <c r="E8" s="182"/>
      <c r="F8" s="182"/>
      <c r="G8" s="182"/>
      <c r="H8" s="178"/>
    </row>
    <row r="9" spans="2:8" s="23" customFormat="1" ht="15.75">
      <c r="B9" s="200" t="s">
        <v>49</v>
      </c>
      <c r="D9" s="210" t="str">
        <f>'1_Stmt Req'!D9</f>
        <v>Name of Operator</v>
      </c>
      <c r="E9" s="259"/>
      <c r="F9" s="182"/>
      <c r="G9" s="182"/>
      <c r="H9" s="178"/>
    </row>
    <row r="10" spans="2:8" s="23" customFormat="1" ht="15.75">
      <c r="B10" s="200" t="s">
        <v>50</v>
      </c>
      <c r="D10" s="210" t="str">
        <f>'1_Stmt Req'!D10</f>
        <v>BA Id of Operator</v>
      </c>
      <c r="E10" s="206"/>
      <c r="F10" s="182"/>
      <c r="G10" s="182"/>
      <c r="H10" s="178"/>
    </row>
    <row r="11" spans="2:8" s="23" customFormat="1" ht="15.75">
      <c r="B11" s="200" t="s">
        <v>51</v>
      </c>
      <c r="D11" s="249" t="str">
        <f>'1_Stmt Req'!D11</f>
        <v>yyyy/mm/dd</v>
      </c>
      <c r="E11" s="258" t="s">
        <v>52</v>
      </c>
      <c r="F11" s="249" t="str">
        <f>'1_Stmt Req'!F11</f>
        <v>yyyy/mm/dd</v>
      </c>
      <c r="G11" s="182"/>
      <c r="H11" s="178"/>
    </row>
    <row r="12" spans="2:8" s="23" customFormat="1" ht="15.75">
      <c r="B12" s="200"/>
      <c r="D12" s="207"/>
      <c r="E12" s="204"/>
      <c r="F12" s="207"/>
      <c r="G12" s="182"/>
      <c r="H12" s="178"/>
    </row>
    <row r="14" ht="18">
      <c r="B14" s="25" t="s">
        <v>12</v>
      </c>
    </row>
    <row r="16" spans="2:6" ht="15">
      <c r="B16" s="7" t="s">
        <v>92</v>
      </c>
      <c r="E16" s="267">
        <v>0</v>
      </c>
      <c r="F16" s="7" t="s">
        <v>86</v>
      </c>
    </row>
    <row r="17" ht="15">
      <c r="E17" s="283"/>
    </row>
    <row r="18" spans="2:5" ht="15">
      <c r="B18" s="7" t="s">
        <v>13</v>
      </c>
      <c r="E18" s="267">
        <v>0</v>
      </c>
    </row>
    <row r="19" ht="15">
      <c r="E19" s="267"/>
    </row>
    <row r="20" spans="2:5" ht="15">
      <c r="B20" s="7" t="s">
        <v>14</v>
      </c>
      <c r="E20" s="267">
        <v>0</v>
      </c>
    </row>
    <row r="21" ht="15">
      <c r="E21" s="267"/>
    </row>
    <row r="22" spans="2:5" ht="15">
      <c r="B22" s="7" t="s">
        <v>15</v>
      </c>
      <c r="E22" s="267">
        <v>0</v>
      </c>
    </row>
    <row r="23" ht="15">
      <c r="E23" s="267"/>
    </row>
    <row r="24" spans="2:5" ht="15">
      <c r="B24" s="15" t="s">
        <v>16</v>
      </c>
      <c r="D24" s="15"/>
      <c r="E24" s="267">
        <v>0</v>
      </c>
    </row>
    <row r="25" spans="2:5" ht="15">
      <c r="B25" s="15"/>
      <c r="D25" s="15"/>
      <c r="E25" s="267"/>
    </row>
    <row r="26" spans="2:5" ht="15">
      <c r="B26" s="7" t="s">
        <v>17</v>
      </c>
      <c r="D26" s="15"/>
      <c r="E26" s="284">
        <v>0</v>
      </c>
    </row>
    <row r="27" ht="15">
      <c r="E27" s="267"/>
    </row>
    <row r="28" spans="2:5" ht="15">
      <c r="B28" s="7" t="s">
        <v>171</v>
      </c>
      <c r="C28" s="287" t="s">
        <v>172</v>
      </c>
      <c r="E28" s="285">
        <v>0</v>
      </c>
    </row>
    <row r="29" spans="2:5" ht="15.75">
      <c r="B29" s="4"/>
      <c r="C29" s="4"/>
      <c r="D29" s="4"/>
      <c r="E29" s="273"/>
    </row>
    <row r="30" spans="2:6" ht="15.75">
      <c r="B30" s="4" t="s">
        <v>11</v>
      </c>
      <c r="C30" s="4"/>
      <c r="D30" s="4"/>
      <c r="E30" s="273">
        <f>E16+E18+E20+E22+E24+E26+E28</f>
        <v>0</v>
      </c>
      <c r="F30" s="342">
        <f>IF(E30=E36,"","Total does not match Total Other Net Proceeds in section below")</f>
      </c>
    </row>
    <row r="33" spans="2:4" ht="18">
      <c r="B33" s="25" t="s">
        <v>18</v>
      </c>
      <c r="D33" s="9"/>
    </row>
    <row r="35" ht="15">
      <c r="B35" s="7" t="s">
        <v>19</v>
      </c>
    </row>
    <row r="36" spans="2:6" ht="15">
      <c r="B36" s="7" t="s">
        <v>69</v>
      </c>
      <c r="E36" s="269">
        <f>'7a_Revenue Detail'!Q64+E16</f>
        <v>0</v>
      </c>
      <c r="F36" s="7" t="s">
        <v>245</v>
      </c>
    </row>
    <row r="37" spans="2:5" ht="15">
      <c r="B37" s="7" t="s">
        <v>2</v>
      </c>
      <c r="E37" s="269"/>
    </row>
    <row r="38" spans="2:6" ht="15">
      <c r="B38" s="7" t="s">
        <v>20</v>
      </c>
      <c r="E38" s="269">
        <f>'4_Total Costs'!F34</f>
        <v>0</v>
      </c>
      <c r="F38" s="7" t="s">
        <v>87</v>
      </c>
    </row>
    <row r="39" ht="15">
      <c r="E39" s="269"/>
    </row>
    <row r="40" spans="2:6" ht="15">
      <c r="B40" s="7" t="s">
        <v>66</v>
      </c>
      <c r="E40" s="269">
        <f>IF(E36&lt;E38,E36,E38)</f>
        <v>0</v>
      </c>
      <c r="F40" s="7" t="s">
        <v>88</v>
      </c>
    </row>
    <row r="41" ht="15">
      <c r="E41" s="269"/>
    </row>
    <row r="42" spans="2:6" ht="21" customHeight="1">
      <c r="B42" s="7" t="s">
        <v>21</v>
      </c>
      <c r="E42" s="286">
        <f>IF(E30&gt;E38,E30-E38,0)</f>
        <v>0</v>
      </c>
      <c r="F42" s="7" t="s">
        <v>196</v>
      </c>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8" r:id="rId2"/>
  <headerFooter>
    <oddHeader>&amp;L&amp;G</oddHeader>
    <oddFooter>&amp;CAlberta Energy&amp;R&amp;9&amp;P/&amp;N</oddFooter>
  </headerFooter>
  <legacyDrawingHF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B1:L24"/>
  <sheetViews>
    <sheetView showGridLines="0" defaultGridColor="0" zoomScale="75" zoomScaleNormal="75" zoomScalePageLayoutView="0" colorId="22" workbookViewId="0" topLeftCell="A1">
      <selection activeCell="A4" sqref="A4"/>
    </sheetView>
  </sheetViews>
  <sheetFormatPr defaultColWidth="9.6640625" defaultRowHeight="15"/>
  <cols>
    <col min="1" max="1" width="13.3359375" style="7" customWidth="1"/>
    <col min="2" max="2" width="21.99609375" style="7" customWidth="1"/>
    <col min="3" max="3" width="8.5546875" style="7" customWidth="1"/>
    <col min="4" max="4" width="24.5546875" style="5" customWidth="1"/>
    <col min="5" max="5" width="15.3359375" style="7" customWidth="1"/>
    <col min="6" max="6" width="5.5546875" style="7" customWidth="1"/>
    <col min="7" max="7" width="16.6640625" style="7" customWidth="1"/>
    <col min="8" max="8" width="16.88671875" style="7" customWidth="1"/>
    <col min="9" max="9" width="14.77734375" style="7" customWidth="1"/>
    <col min="10" max="10" width="2.6640625" style="7" customWidth="1"/>
    <col min="11" max="11" width="27.77734375" style="7" customWidth="1"/>
    <col min="12" max="16384" width="9.6640625" style="7" customWidth="1"/>
  </cols>
  <sheetData>
    <row r="1" spans="3:11" s="90" customFormat="1" ht="34.5" customHeight="1">
      <c r="C1" s="191" t="s">
        <v>55</v>
      </c>
      <c r="E1" s="192"/>
      <c r="I1" s="167"/>
      <c r="J1" s="167"/>
      <c r="K1" s="33" t="s">
        <v>67</v>
      </c>
    </row>
    <row r="2" spans="2:11" s="90" customFormat="1" ht="18" customHeight="1">
      <c r="B2" s="192"/>
      <c r="J2" s="91"/>
      <c r="K2" s="194" t="s">
        <v>162</v>
      </c>
    </row>
    <row r="3" spans="2:11" s="20" customFormat="1" ht="15.75">
      <c r="B3" s="158" t="s">
        <v>160</v>
      </c>
      <c r="H3" s="170"/>
      <c r="I3" s="195"/>
      <c r="J3" s="196" t="s">
        <v>161</v>
      </c>
      <c r="K3" s="235" t="str">
        <f>ADMIN!B2</f>
        <v>OS_EOP_PST_2009</v>
      </c>
    </row>
    <row r="4" spans="2:11" s="20" customFormat="1" ht="15.75">
      <c r="B4" s="158"/>
      <c r="H4" s="170"/>
      <c r="I4" s="195"/>
      <c r="J4" s="196" t="s">
        <v>166</v>
      </c>
      <c r="K4" s="235">
        <f>ADMIN!B3</f>
        <v>1.1</v>
      </c>
    </row>
    <row r="5" spans="8:12" s="20" customFormat="1" ht="15.75">
      <c r="H5" s="170"/>
      <c r="I5" s="195"/>
      <c r="J5" s="196"/>
      <c r="K5" s="198"/>
      <c r="L5" s="208"/>
    </row>
    <row r="6" spans="2:10" s="20" customFormat="1" ht="15.75">
      <c r="B6" s="199"/>
      <c r="H6" s="170"/>
      <c r="I6" s="195"/>
      <c r="J6" s="196"/>
    </row>
    <row r="7" spans="2:8" s="23" customFormat="1" ht="15.75">
      <c r="B7" s="200" t="s">
        <v>47</v>
      </c>
      <c r="D7" s="210" t="str">
        <f>'1_Stmt Req'!D7</f>
        <v>OSR###</v>
      </c>
      <c r="E7" s="182"/>
      <c r="F7" s="204" t="s">
        <v>48</v>
      </c>
      <c r="G7" s="210" t="str">
        <f>'1_Stmt Req'!G7</f>
        <v>Enter Name Assigned to Project</v>
      </c>
      <c r="H7" s="201"/>
    </row>
    <row r="8" spans="2:8" s="23" customFormat="1" ht="15">
      <c r="B8" s="200"/>
      <c r="D8" s="248"/>
      <c r="E8" s="182"/>
      <c r="F8" s="182"/>
      <c r="G8" s="182"/>
      <c r="H8" s="178"/>
    </row>
    <row r="9" spans="2:8" s="23" customFormat="1" ht="15.75">
      <c r="B9" s="200" t="s">
        <v>49</v>
      </c>
      <c r="D9" s="210" t="str">
        <f>'1_Stmt Req'!D9</f>
        <v>Name of Operator</v>
      </c>
      <c r="E9" s="259"/>
      <c r="F9" s="182"/>
      <c r="G9" s="182"/>
      <c r="H9" s="178"/>
    </row>
    <row r="10" spans="2:8" s="23" customFormat="1" ht="15.75">
      <c r="B10" s="200" t="s">
        <v>50</v>
      </c>
      <c r="D10" s="210" t="str">
        <f>'1_Stmt Req'!D10</f>
        <v>BA Id of Operator</v>
      </c>
      <c r="E10" s="206"/>
      <c r="F10" s="182"/>
      <c r="G10" s="182"/>
      <c r="H10" s="178"/>
    </row>
    <row r="11" spans="2:8" s="23" customFormat="1" ht="15.75">
      <c r="B11" s="200" t="s">
        <v>51</v>
      </c>
      <c r="D11" s="249" t="str">
        <f>'1_Stmt Req'!D11</f>
        <v>yyyy/mm/dd</v>
      </c>
      <c r="E11" s="258" t="s">
        <v>52</v>
      </c>
      <c r="F11" s="249" t="str">
        <f>'1_Stmt Req'!F11</f>
        <v>yyyy/mm/dd</v>
      </c>
      <c r="G11" s="249"/>
      <c r="H11" s="178"/>
    </row>
    <row r="12" spans="2:8" s="23" customFormat="1" ht="15.75">
      <c r="B12" s="200"/>
      <c r="D12" s="207"/>
      <c r="E12" s="204"/>
      <c r="F12" s="207"/>
      <c r="G12" s="182"/>
      <c r="H12" s="178"/>
    </row>
    <row r="14" ht="18">
      <c r="B14" s="25" t="s">
        <v>53</v>
      </c>
    </row>
    <row r="15" spans="3:8" ht="31.5">
      <c r="C15" s="24" t="s">
        <v>22</v>
      </c>
      <c r="D15" s="22"/>
      <c r="E15" s="23"/>
      <c r="F15" s="23"/>
      <c r="G15" s="29" t="s">
        <v>201</v>
      </c>
      <c r="H15" s="29" t="s">
        <v>54</v>
      </c>
    </row>
    <row r="16" spans="2:4" ht="15">
      <c r="B16" s="9"/>
      <c r="C16" s="9"/>
      <c r="D16" s="16"/>
    </row>
    <row r="17" spans="2:5" ht="15">
      <c r="B17" s="23" t="s">
        <v>208</v>
      </c>
      <c r="C17" s="23"/>
      <c r="D17" s="30"/>
      <c r="E17" s="288">
        <v>0</v>
      </c>
    </row>
    <row r="18" spans="2:5" ht="15">
      <c r="B18" s="222"/>
      <c r="C18" s="222"/>
      <c r="D18" s="22"/>
      <c r="E18" s="266"/>
    </row>
    <row r="19" spans="2:9" ht="15">
      <c r="B19" s="23" t="s">
        <v>209</v>
      </c>
      <c r="C19" s="23"/>
      <c r="D19" s="30"/>
      <c r="E19" s="266">
        <f>'4a_Cost Details'!H30</f>
        <v>0</v>
      </c>
      <c r="F19" s="17"/>
      <c r="G19" s="148">
        <v>0</v>
      </c>
      <c r="H19" s="269">
        <f>ROUND(IF(E19&gt;0,(IF(E17&gt;0,E19*G19,183/365*E19*G19)),0),0)</f>
        <v>0</v>
      </c>
      <c r="I19" s="7" t="s">
        <v>82</v>
      </c>
    </row>
    <row r="20" spans="2:8" ht="15">
      <c r="B20" s="23"/>
      <c r="C20" s="23"/>
      <c r="D20" s="30"/>
      <c r="E20" s="289"/>
      <c r="F20" s="17"/>
      <c r="G20" s="148"/>
      <c r="H20" s="269"/>
    </row>
    <row r="21" spans="2:9" ht="15">
      <c r="B21" s="23" t="s">
        <v>210</v>
      </c>
      <c r="C21" s="23"/>
      <c r="D21" s="30"/>
      <c r="E21" s="266">
        <f>'3_Royalty Calculations'!E41</f>
        <v>0</v>
      </c>
      <c r="F21" s="17"/>
      <c r="G21" s="148">
        <v>0</v>
      </c>
      <c r="H21" s="269">
        <f>ROUND(IF(E21&gt;0,(IF(E19&gt;0,E21*G21,183/365*E21*G21)),0),0)</f>
        <v>0</v>
      </c>
      <c r="I21" s="7" t="s">
        <v>85</v>
      </c>
    </row>
    <row r="24" ht="15">
      <c r="B24" s="7" t="s">
        <v>202</v>
      </c>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3" r:id="rId2"/>
  <headerFooter>
    <oddHeader>&amp;L&amp;G</oddHeader>
    <oddFooter>&amp;CAlberta Energy&amp;R&amp;9&amp;P/&amp;N</oddFooter>
  </headerFooter>
  <legacyDrawingHF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B1:L33"/>
  <sheetViews>
    <sheetView showGridLines="0" defaultGridColor="0" zoomScale="75" zoomScaleNormal="75" zoomScalePageLayoutView="0" colorId="22" workbookViewId="0" topLeftCell="A1">
      <selection activeCell="B2" sqref="B2"/>
    </sheetView>
  </sheetViews>
  <sheetFormatPr defaultColWidth="9.6640625" defaultRowHeight="15"/>
  <cols>
    <col min="1" max="1" width="13.3359375" style="7" customWidth="1"/>
    <col min="2" max="2" width="21.99609375" style="7" customWidth="1"/>
    <col min="3" max="3" width="20.88671875" style="5" customWidth="1"/>
    <col min="4" max="5" width="15.6640625" style="5" customWidth="1"/>
    <col min="6" max="6" width="15.77734375" style="5" customWidth="1"/>
    <col min="7" max="7" width="10.88671875" style="5" customWidth="1"/>
    <col min="8" max="8" width="15.3359375" style="5" customWidth="1"/>
    <col min="9" max="9" width="6.6640625" style="7" customWidth="1"/>
    <col min="10" max="10" width="5.10546875" style="7" customWidth="1"/>
    <col min="11" max="11" width="30.4453125" style="7" customWidth="1"/>
    <col min="12" max="16384" width="9.6640625" style="7" customWidth="1"/>
  </cols>
  <sheetData>
    <row r="1" spans="3:11" s="90" customFormat="1" ht="34.5" customHeight="1">
      <c r="C1" s="191" t="s">
        <v>55</v>
      </c>
      <c r="E1" s="192"/>
      <c r="I1" s="167"/>
      <c r="J1" s="167"/>
      <c r="K1" s="33" t="s">
        <v>102</v>
      </c>
    </row>
    <row r="2" spans="2:11" s="90" customFormat="1" ht="18" customHeight="1">
      <c r="B2" s="192"/>
      <c r="K2" s="194" t="s">
        <v>162</v>
      </c>
    </row>
    <row r="3" spans="2:11" s="20" customFormat="1" ht="15.75">
      <c r="B3" s="158" t="s">
        <v>160</v>
      </c>
      <c r="H3" s="170"/>
      <c r="I3" s="195"/>
      <c r="J3" s="196" t="s">
        <v>161</v>
      </c>
      <c r="K3" s="235" t="str">
        <f>ADMIN!B2</f>
        <v>OS_EOP_PST_2009</v>
      </c>
    </row>
    <row r="4" spans="2:11" s="20" customFormat="1" ht="15.75">
      <c r="B4" s="158"/>
      <c r="H4" s="170"/>
      <c r="I4" s="195"/>
      <c r="J4" s="196" t="s">
        <v>166</v>
      </c>
      <c r="K4" s="235">
        <f>ADMIN!B3</f>
        <v>1.1</v>
      </c>
    </row>
    <row r="5" spans="8:12" s="20" customFormat="1" ht="15.75">
      <c r="H5" s="170"/>
      <c r="I5" s="195"/>
      <c r="J5" s="196"/>
      <c r="K5" s="198"/>
      <c r="L5" s="208"/>
    </row>
    <row r="6" spans="2:10" s="20" customFormat="1" ht="15.75">
      <c r="B6" s="199"/>
      <c r="H6" s="170"/>
      <c r="I6" s="195"/>
      <c r="J6" s="196"/>
    </row>
    <row r="7" spans="2:8" s="23" customFormat="1" ht="15.75">
      <c r="B7" s="200" t="s">
        <v>47</v>
      </c>
      <c r="D7" s="210" t="str">
        <f>'1_Stmt Req'!D7</f>
        <v>OSR###</v>
      </c>
      <c r="E7" s="182"/>
      <c r="F7" s="204" t="s">
        <v>48</v>
      </c>
      <c r="G7" s="210" t="str">
        <f>'1_Stmt Req'!G7</f>
        <v>Enter Name Assigned to Project</v>
      </c>
      <c r="H7" s="201"/>
    </row>
    <row r="8" spans="2:8" s="23" customFormat="1" ht="15">
      <c r="B8" s="200"/>
      <c r="D8" s="248"/>
      <c r="E8" s="182"/>
      <c r="F8" s="182"/>
      <c r="G8" s="182"/>
      <c r="H8" s="178"/>
    </row>
    <row r="9" spans="2:8" s="23" customFormat="1" ht="15.75">
      <c r="B9" s="200" t="s">
        <v>49</v>
      </c>
      <c r="D9" s="210" t="str">
        <f>'1_Stmt Req'!D9</f>
        <v>Name of Operator</v>
      </c>
      <c r="E9" s="205"/>
      <c r="F9" s="182"/>
      <c r="G9" s="182"/>
      <c r="H9" s="178"/>
    </row>
    <row r="10" spans="2:8" s="23" customFormat="1" ht="15.75">
      <c r="B10" s="200" t="s">
        <v>50</v>
      </c>
      <c r="D10" s="210" t="str">
        <f>'1_Stmt Req'!D10</f>
        <v>BA Id of Operator</v>
      </c>
      <c r="E10" s="206"/>
      <c r="F10" s="182"/>
      <c r="G10" s="182"/>
      <c r="H10" s="178"/>
    </row>
    <row r="11" spans="2:8" s="23" customFormat="1" ht="15.75">
      <c r="B11" s="200" t="s">
        <v>51</v>
      </c>
      <c r="D11" s="249" t="str">
        <f>'1_Stmt Req'!D11</f>
        <v>yyyy/mm/dd</v>
      </c>
      <c r="E11" s="258" t="s">
        <v>52</v>
      </c>
      <c r="F11" s="249" t="str">
        <f>'1_Stmt Req'!F11</f>
        <v>yyyy/mm/dd</v>
      </c>
      <c r="G11" s="182"/>
      <c r="H11" s="178"/>
    </row>
    <row r="12" spans="2:8" s="23" customFormat="1" ht="15.75">
      <c r="B12" s="200"/>
      <c r="D12" s="207"/>
      <c r="E12" s="204"/>
      <c r="F12" s="207"/>
      <c r="G12" s="182"/>
      <c r="H12" s="178"/>
    </row>
    <row r="14" ht="18">
      <c r="B14" s="25" t="s">
        <v>4</v>
      </c>
    </row>
    <row r="15" spans="2:7" ht="45">
      <c r="B15" s="18"/>
      <c r="C15" s="26" t="s">
        <v>41</v>
      </c>
      <c r="D15" s="27" t="s">
        <v>45</v>
      </c>
      <c r="E15" s="26" t="s">
        <v>42</v>
      </c>
      <c r="F15" s="14"/>
      <c r="G15" s="19"/>
    </row>
    <row r="16" ht="15">
      <c r="E16" s="7"/>
    </row>
    <row r="17" spans="2:5" ht="23.25" customHeight="1">
      <c r="B17" s="7" t="s">
        <v>23</v>
      </c>
      <c r="C17" s="269">
        <f>'7a_Revenue Detail'!D52</f>
        <v>0</v>
      </c>
      <c r="D17" s="269">
        <f>'7a_Revenue Detail'!D60</f>
        <v>0</v>
      </c>
      <c r="E17" s="266">
        <f>C17-D17</f>
        <v>0</v>
      </c>
    </row>
    <row r="18" spans="2:5" ht="23.25" customHeight="1">
      <c r="B18" s="7" t="s">
        <v>24</v>
      </c>
      <c r="C18" s="269">
        <f>'7a_Revenue Detail'!E52</f>
        <v>0</v>
      </c>
      <c r="D18" s="269">
        <f>'7a_Revenue Detail'!E60</f>
        <v>0</v>
      </c>
      <c r="E18" s="266">
        <f aca="true" t="shared" si="0" ref="E18:E27">C18-D18</f>
        <v>0</v>
      </c>
    </row>
    <row r="19" spans="2:5" ht="23.25" customHeight="1">
      <c r="B19" s="7" t="s">
        <v>25</v>
      </c>
      <c r="C19" s="269">
        <f>'7a_Revenue Detail'!F52</f>
        <v>0</v>
      </c>
      <c r="D19" s="269">
        <f>'7a_Revenue Detail'!F60</f>
        <v>0</v>
      </c>
      <c r="E19" s="266">
        <f t="shared" si="0"/>
        <v>0</v>
      </c>
    </row>
    <row r="20" spans="2:5" ht="23.25" customHeight="1">
      <c r="B20" s="7" t="s">
        <v>26</v>
      </c>
      <c r="C20" s="269">
        <f>'7a_Revenue Detail'!G52</f>
        <v>0</v>
      </c>
      <c r="D20" s="269">
        <f>'7a_Revenue Detail'!G60</f>
        <v>0</v>
      </c>
      <c r="E20" s="266">
        <f t="shared" si="0"/>
        <v>0</v>
      </c>
    </row>
    <row r="21" spans="2:5" ht="23.25" customHeight="1">
      <c r="B21" s="15" t="s">
        <v>27</v>
      </c>
      <c r="C21" s="269">
        <f>'7a_Revenue Detail'!H52</f>
        <v>0</v>
      </c>
      <c r="D21" s="269">
        <f>'7a_Revenue Detail'!H60</f>
        <v>0</v>
      </c>
      <c r="E21" s="266">
        <f t="shared" si="0"/>
        <v>0</v>
      </c>
    </row>
    <row r="22" spans="2:5" ht="23.25" customHeight="1">
      <c r="B22" s="7" t="s">
        <v>28</v>
      </c>
      <c r="C22" s="269">
        <f>'7a_Revenue Detail'!I52</f>
        <v>0</v>
      </c>
      <c r="D22" s="269">
        <f>'7a_Revenue Detail'!I60</f>
        <v>0</v>
      </c>
      <c r="E22" s="266">
        <f t="shared" si="0"/>
        <v>0</v>
      </c>
    </row>
    <row r="23" spans="2:5" ht="23.25" customHeight="1">
      <c r="B23" s="7" t="s">
        <v>29</v>
      </c>
      <c r="C23" s="269">
        <f>'7a_Revenue Detail'!J52</f>
        <v>0</v>
      </c>
      <c r="D23" s="269">
        <f>'7a_Revenue Detail'!J60</f>
        <v>0</v>
      </c>
      <c r="E23" s="266">
        <f t="shared" si="0"/>
        <v>0</v>
      </c>
    </row>
    <row r="24" spans="2:5" ht="23.25" customHeight="1">
      <c r="B24" s="7" t="s">
        <v>30</v>
      </c>
      <c r="C24" s="269">
        <f>'7a_Revenue Detail'!K52</f>
        <v>0</v>
      </c>
      <c r="D24" s="269">
        <f>'7a_Revenue Detail'!K60</f>
        <v>0</v>
      </c>
      <c r="E24" s="266">
        <f t="shared" si="0"/>
        <v>0</v>
      </c>
    </row>
    <row r="25" spans="2:5" ht="23.25" customHeight="1">
      <c r="B25" s="7" t="s">
        <v>31</v>
      </c>
      <c r="C25" s="269">
        <f>'7a_Revenue Detail'!L52</f>
        <v>0</v>
      </c>
      <c r="D25" s="269">
        <f>'7a_Revenue Detail'!L60</f>
        <v>0</v>
      </c>
      <c r="E25" s="266">
        <f t="shared" si="0"/>
        <v>0</v>
      </c>
    </row>
    <row r="26" spans="2:5" ht="23.25" customHeight="1">
      <c r="B26" s="7" t="s">
        <v>32</v>
      </c>
      <c r="C26" s="269">
        <f>'7a_Revenue Detail'!M52</f>
        <v>0</v>
      </c>
      <c r="D26" s="269">
        <f>'7a_Revenue Detail'!M60</f>
        <v>0</v>
      </c>
      <c r="E26" s="266">
        <f t="shared" si="0"/>
        <v>0</v>
      </c>
    </row>
    <row r="27" spans="2:5" ht="23.25" customHeight="1">
      <c r="B27" s="7" t="s">
        <v>33</v>
      </c>
      <c r="C27" s="269">
        <f>'7a_Revenue Detail'!N52</f>
        <v>0</v>
      </c>
      <c r="D27" s="269">
        <f>'7a_Revenue Detail'!N60</f>
        <v>0</v>
      </c>
      <c r="E27" s="266">
        <f t="shared" si="0"/>
        <v>0</v>
      </c>
    </row>
    <row r="28" spans="2:5" ht="23.25" customHeight="1">
      <c r="B28" s="7" t="s">
        <v>34</v>
      </c>
      <c r="C28" s="272">
        <f>'7a_Revenue Detail'!O52</f>
        <v>0</v>
      </c>
      <c r="D28" s="272">
        <f>'7a_Revenue Detail'!O60</f>
        <v>0</v>
      </c>
      <c r="E28" s="290">
        <f>C28-D28</f>
        <v>0</v>
      </c>
    </row>
    <row r="29" spans="3:5" ht="15">
      <c r="C29" s="269"/>
      <c r="D29" s="269"/>
      <c r="E29" s="269"/>
    </row>
    <row r="30" spans="2:5" ht="15.75">
      <c r="B30" s="4" t="s">
        <v>35</v>
      </c>
      <c r="C30" s="273">
        <f>SUM(C17:C28)</f>
        <v>0</v>
      </c>
      <c r="D30" s="273">
        <f>SUM(D17:D28)</f>
        <v>0</v>
      </c>
      <c r="E30" s="273">
        <f>SUM(E17:E28)</f>
        <v>0</v>
      </c>
    </row>
    <row r="31" ht="8.25" customHeight="1"/>
    <row r="32" spans="3:4" ht="15">
      <c r="C32" s="14" t="s">
        <v>83</v>
      </c>
      <c r="D32" s="14" t="s">
        <v>83</v>
      </c>
    </row>
    <row r="33" spans="3:4" ht="15">
      <c r="C33" s="19" t="s">
        <v>103</v>
      </c>
      <c r="D33" s="19" t="s">
        <v>104</v>
      </c>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2" r:id="rId2"/>
  <headerFooter>
    <oddHeader>&amp;L&amp;G</oddHeader>
    <oddFooter>&amp;CAlberta Energy&amp;R&amp;9&amp;P/&amp;N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Alberta</dc:creator>
  <cp:keywords/>
  <dc:description/>
  <cp:lastModifiedBy>lynn.mcintosh</cp:lastModifiedBy>
  <cp:lastPrinted>2014-01-31T15:58:15Z</cp:lastPrinted>
  <dcterms:created xsi:type="dcterms:W3CDTF">1997-10-08T15:15:06Z</dcterms:created>
  <dcterms:modified xsi:type="dcterms:W3CDTF">2019-07-10T20:10:13Z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