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100" activeTab="0"/>
  </bookViews>
  <sheets>
    <sheet name="Slope Drawing calculator" sheetId="1" r:id="rId1"/>
  </sheets>
  <definedNames>
    <definedName name="_xlnm.Print_Area" localSheetId="0">'Slope Drawing calculator'!$A$1:$AB$61</definedName>
  </definedNames>
  <calcPr fullCalcOnLoad="1"/>
</workbook>
</file>

<file path=xl/sharedStrings.xml><?xml version="1.0" encoding="utf-8"?>
<sst xmlns="http://schemas.openxmlformats.org/spreadsheetml/2006/main" count="28" uniqueCount="18">
  <si>
    <t>Treatment Mound Berm Slope Distances in Feet</t>
  </si>
  <si>
    <t>%</t>
  </si>
  <si>
    <t>+or- 4% for ea. ft. of sand layer width increase or decrease</t>
  </si>
  <si>
    <t>+or- 3% for ea. ft. of sand layer</t>
  </si>
  <si>
    <t>+or- 2% for ea. ft. of sand layer</t>
  </si>
  <si>
    <t xml:space="preserve">      +or- 1% for ea. ft. of sand layer</t>
  </si>
  <si>
    <t>+or- 0% for ea. ft. of 
       sand layer</t>
  </si>
  <si>
    <t>ft.</t>
  </si>
  <si>
    <t>Upslope Length (ft.)</t>
  </si>
  <si>
    <t>Downslope Length (ft.)</t>
  </si>
  <si>
    <t>Slope at Subject Site (%)</t>
  </si>
  <si>
    <r>
      <t xml:space="preserve"> from </t>
    </r>
    <r>
      <rPr>
        <b/>
        <sz val="8"/>
        <rFont val="Arial"/>
        <family val="2"/>
      </rPr>
      <t>M7</t>
    </r>
    <r>
      <rPr>
        <sz val="8"/>
        <rFont val="Arial"/>
        <family val="2"/>
      </rPr>
      <t xml:space="preserve"> of worksheet</t>
    </r>
  </si>
  <si>
    <r>
      <t xml:space="preserve"> from </t>
    </r>
    <r>
      <rPr>
        <b/>
        <sz val="8"/>
        <rFont val="Arial"/>
        <family val="2"/>
      </rPr>
      <t>M5A</t>
    </r>
    <r>
      <rPr>
        <sz val="8"/>
        <rFont val="Arial"/>
        <family val="2"/>
      </rPr>
      <t xml:space="preserve"> of worksheet</t>
    </r>
  </si>
  <si>
    <r>
      <t xml:space="preserve">Height of Mound at Upslope Edge of Sand Layer
 (from </t>
    </r>
    <r>
      <rPr>
        <b/>
        <sz val="10"/>
        <rFont val="Arial"/>
        <family val="2"/>
      </rPr>
      <t>M9B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M9C</t>
    </r>
    <r>
      <rPr>
        <sz val="10"/>
        <rFont val="Arial"/>
        <family val="2"/>
      </rPr>
      <t xml:space="preserve"> of worksheet).</t>
    </r>
  </si>
  <si>
    <t xml:space="preserve">  M10B</t>
  </si>
  <si>
    <r>
      <t xml:space="preserve">            </t>
    </r>
    <r>
      <rPr>
        <b/>
        <sz val="10"/>
        <rFont val="Arial"/>
        <family val="2"/>
      </rPr>
      <t>Upslope Berm distance =</t>
    </r>
    <r>
      <rPr>
        <sz val="11"/>
        <color theme="1"/>
        <rFont val="Calibri"/>
        <family val="2"/>
      </rPr>
      <t xml:space="preserve"> Height of mound at edge of sand layer </t>
    </r>
    <r>
      <rPr>
        <sz val="14"/>
        <color indexed="8"/>
        <rFont val="Calibri"/>
        <family val="2"/>
      </rPr>
      <t>÷</t>
    </r>
    <r>
      <rPr>
        <sz val="11"/>
        <color theme="1"/>
        <rFont val="Calibri"/>
        <family val="2"/>
      </rPr>
      <t xml:space="preserve"> (0.33 + [slope% </t>
    </r>
    <r>
      <rPr>
        <sz val="14"/>
        <color indexed="8"/>
        <rFont val="Calibri"/>
        <family val="2"/>
      </rPr>
      <t>÷</t>
    </r>
    <r>
      <rPr>
        <sz val="11"/>
        <color theme="1"/>
        <rFont val="Calibri"/>
        <family val="2"/>
      </rPr>
      <t xml:space="preserve"> 100])</t>
    </r>
  </si>
  <si>
    <r>
      <t xml:space="preserve">            </t>
    </r>
    <r>
      <rPr>
        <b/>
        <sz val="10"/>
        <rFont val="Arial"/>
        <family val="2"/>
      </rPr>
      <t xml:space="preserve">Downslope berm distance = </t>
    </r>
    <r>
      <rPr>
        <sz val="11"/>
        <color theme="1"/>
        <rFont val="Calibri"/>
        <family val="2"/>
      </rPr>
      <t xml:space="preserve">
       (Mound height at upslope edge of sand layer + [sand layer width X (slope% </t>
    </r>
    <r>
      <rPr>
        <sz val="14"/>
        <color indexed="8"/>
        <rFont val="Calibri"/>
        <family val="2"/>
      </rPr>
      <t>÷</t>
    </r>
    <r>
      <rPr>
        <sz val="11"/>
        <color theme="1"/>
        <rFont val="Calibri"/>
        <family val="2"/>
      </rPr>
      <t xml:space="preserve"> 100)]) </t>
    </r>
    <r>
      <rPr>
        <sz val="14"/>
        <color indexed="8"/>
        <rFont val="Calibri"/>
        <family val="2"/>
      </rPr>
      <t>÷</t>
    </r>
    <r>
      <rPr>
        <sz val="11"/>
        <color theme="1"/>
        <rFont val="Calibri"/>
        <family val="2"/>
      </rPr>
      <t xml:space="preserve"> (0.33 - [slope% </t>
    </r>
    <r>
      <rPr>
        <sz val="14"/>
        <color indexed="8"/>
        <rFont val="Calibri"/>
        <family val="2"/>
      </rPr>
      <t>÷</t>
    </r>
    <r>
      <rPr>
        <sz val="11"/>
        <color theme="1"/>
        <rFont val="Calibri"/>
        <family val="2"/>
      </rPr>
      <t xml:space="preserve"> 100])</t>
    </r>
  </si>
  <si>
    <t xml:space="preserve"> M10A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</si>
</sst>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000000000"/>
    <numFmt numFmtId="180" formatCode="0.000000000"/>
    <numFmt numFmtId="181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57" applyFill="1">
      <alignment/>
      <protection/>
    </xf>
    <xf numFmtId="0" fontId="3" fillId="0" borderId="0" xfId="57">
      <alignment/>
      <protection/>
    </xf>
    <xf numFmtId="172" fontId="3" fillId="33" borderId="0" xfId="57" applyNumberFormat="1" applyFill="1">
      <alignment/>
      <protection/>
    </xf>
    <xf numFmtId="9" fontId="5" fillId="33" borderId="0" xfId="57" applyNumberFormat="1" applyFont="1" applyFill="1">
      <alignment/>
      <protection/>
    </xf>
    <xf numFmtId="9" fontId="5" fillId="33" borderId="0" xfId="57" applyNumberFormat="1" applyFont="1" applyFill="1" applyAlignment="1">
      <alignment vertical="top"/>
      <protection/>
    </xf>
    <xf numFmtId="9" fontId="5" fillId="33" borderId="0" xfId="57" applyNumberFormat="1" applyFont="1" applyFill="1" applyAlignment="1">
      <alignment horizontal="center"/>
      <protection/>
    </xf>
    <xf numFmtId="0" fontId="4" fillId="33" borderId="0" xfId="57" applyFont="1" applyFill="1" applyAlignment="1">
      <alignment vertical="center"/>
      <protection/>
    </xf>
    <xf numFmtId="0" fontId="3" fillId="32" borderId="0" xfId="57" applyFill="1">
      <alignment/>
      <protection/>
    </xf>
    <xf numFmtId="0" fontId="3" fillId="33" borderId="0" xfId="57" applyFont="1" applyFill="1" applyAlignment="1">
      <alignment vertical="center"/>
      <protection/>
    </xf>
    <xf numFmtId="1" fontId="3" fillId="33" borderId="0" xfId="57" applyNumberFormat="1" applyFill="1" applyBorder="1" applyProtection="1">
      <alignment/>
      <protection/>
    </xf>
    <xf numFmtId="0" fontId="6" fillId="33" borderId="0" xfId="57" applyFont="1" applyFill="1">
      <alignment/>
      <protection/>
    </xf>
    <xf numFmtId="0" fontId="6" fillId="33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 wrapText="1"/>
      <protection/>
    </xf>
    <xf numFmtId="0" fontId="8" fillId="33" borderId="0" xfId="57" applyFont="1" applyFill="1">
      <alignment/>
      <protection/>
    </xf>
    <xf numFmtId="1" fontId="3" fillId="33" borderId="0" xfId="57" applyNumberFormat="1" applyFill="1" applyProtection="1">
      <alignment/>
      <protection/>
    </xf>
    <xf numFmtId="172" fontId="3" fillId="33" borderId="0" xfId="57" applyNumberFormat="1" applyFill="1" applyProtection="1">
      <alignment/>
      <protection/>
    </xf>
    <xf numFmtId="172" fontId="3" fillId="33" borderId="0" xfId="57" applyNumberFormat="1" applyFill="1" applyAlignment="1" applyProtection="1">
      <alignment horizontal="right"/>
      <protection/>
    </xf>
    <xf numFmtId="0" fontId="3" fillId="33" borderId="0" xfId="57" applyFill="1" applyProtection="1">
      <alignment/>
      <protection/>
    </xf>
    <xf numFmtId="0" fontId="4" fillId="33" borderId="0" xfId="57" applyFont="1" applyFill="1" applyAlignment="1">
      <alignment horizontal="center" vertical="center"/>
      <protection/>
    </xf>
    <xf numFmtId="0" fontId="3" fillId="33" borderId="10" xfId="57" applyFill="1" applyBorder="1" applyAlignment="1" applyProtection="1">
      <alignment horizontal="center"/>
      <protection locked="0"/>
    </xf>
    <xf numFmtId="0" fontId="3" fillId="33" borderId="11" xfId="57" applyFill="1" applyBorder="1" applyAlignment="1" applyProtection="1">
      <alignment horizontal="center"/>
      <protection locked="0"/>
    </xf>
    <xf numFmtId="172" fontId="3" fillId="33" borderId="0" xfId="57" applyNumberFormat="1" applyFill="1" applyAlignment="1">
      <alignment horizontal="center"/>
      <protection/>
    </xf>
    <xf numFmtId="0" fontId="3" fillId="33" borderId="0" xfId="57" applyFill="1" applyAlignment="1">
      <alignment horizontal="left" vertical="center" wrapText="1"/>
      <protection/>
    </xf>
    <xf numFmtId="0" fontId="3" fillId="33" borderId="12" xfId="57" applyFill="1" applyBorder="1" applyAlignment="1" applyProtection="1">
      <alignment horizontal="center" vertical="center"/>
      <protection locked="0"/>
    </xf>
    <xf numFmtId="0" fontId="3" fillId="33" borderId="13" xfId="57" applyFill="1" applyBorder="1" applyAlignment="1" applyProtection="1">
      <alignment horizontal="center" vertical="center"/>
      <protection locked="0"/>
    </xf>
    <xf numFmtId="0" fontId="3" fillId="33" borderId="14" xfId="57" applyFill="1" applyBorder="1" applyAlignment="1" applyProtection="1">
      <alignment horizontal="center" vertical="center"/>
      <protection locked="0"/>
    </xf>
    <xf numFmtId="0" fontId="3" fillId="33" borderId="15" xfId="57" applyFill="1" applyBorder="1" applyAlignment="1" applyProtection="1">
      <alignment horizontal="center" vertical="center"/>
      <protection locked="0"/>
    </xf>
    <xf numFmtId="0" fontId="3" fillId="33" borderId="16" xfId="57" applyFill="1" applyBorder="1" applyAlignment="1" applyProtection="1">
      <alignment horizontal="center" vertical="center"/>
      <protection locked="0"/>
    </xf>
    <xf numFmtId="0" fontId="3" fillId="33" borderId="17" xfId="57" applyFill="1" applyBorder="1" applyAlignment="1" applyProtection="1">
      <alignment horizontal="center" vertical="center"/>
      <protection locked="0"/>
    </xf>
    <xf numFmtId="0" fontId="3" fillId="33" borderId="0" xfId="57" applyFill="1" applyBorder="1" applyAlignment="1">
      <alignment horizontal="center" vertical="center"/>
      <protection/>
    </xf>
    <xf numFmtId="172" fontId="3" fillId="33" borderId="0" xfId="57" applyNumberFormat="1" applyFont="1" applyFill="1" applyBorder="1" applyAlignment="1">
      <alignment horizontal="left" wrapText="1"/>
      <protection/>
    </xf>
    <xf numFmtId="172" fontId="3" fillId="33" borderId="0" xfId="57" applyNumberFormat="1" applyFill="1" applyAlignment="1">
      <alignment horizontal="left"/>
      <protection/>
    </xf>
    <xf numFmtId="0" fontId="6" fillId="33" borderId="0" xfId="57" applyFont="1" applyFill="1" applyAlignment="1">
      <alignment horizontal="left" vertical="center"/>
      <protection/>
    </xf>
    <xf numFmtId="0" fontId="3" fillId="33" borderId="0" xfId="57" applyFill="1" applyAlignment="1">
      <alignment horizontal="center"/>
      <protection/>
    </xf>
    <xf numFmtId="172" fontId="3" fillId="33" borderId="0" xfId="57" applyNumberFormat="1" applyFill="1" applyAlignment="1" quotePrefix="1">
      <alignment horizontal="center"/>
      <protection/>
    </xf>
    <xf numFmtId="0" fontId="3" fillId="33" borderId="0" xfId="57" applyFill="1" applyAlignment="1">
      <alignment/>
      <protection/>
    </xf>
    <xf numFmtId="0" fontId="3" fillId="33" borderId="0" xfId="57" applyFill="1" applyAlignment="1">
      <alignment horizontal="left" wrapText="1"/>
      <protection/>
    </xf>
    <xf numFmtId="0" fontId="3" fillId="33" borderId="0" xfId="57" applyFill="1" applyAlignment="1">
      <alignment horizontal="left"/>
      <protection/>
    </xf>
    <xf numFmtId="172" fontId="3" fillId="33" borderId="0" xfId="57" applyNumberFormat="1" applyFill="1" applyAlignment="1" applyProtection="1">
      <alignment horizontal="center"/>
      <protection/>
    </xf>
    <xf numFmtId="172" fontId="3" fillId="33" borderId="0" xfId="57" applyNumberFormat="1" applyFont="1" applyFill="1" applyBorder="1" applyAlignment="1">
      <alignment horizontal="center" wrapText="1"/>
      <protection/>
    </xf>
    <xf numFmtId="0" fontId="3" fillId="33" borderId="0" xfId="57" applyFill="1" applyAlignment="1" applyProtection="1" quotePrefix="1">
      <alignment horizontal="center" wrapText="1"/>
      <protection/>
    </xf>
    <xf numFmtId="0" fontId="3" fillId="33" borderId="0" xfId="57" applyFill="1" applyAlignment="1" applyProtection="1">
      <alignment horizontal="center" wrapText="1"/>
      <protection/>
    </xf>
    <xf numFmtId="0" fontId="3" fillId="33" borderId="0" xfId="57" applyFill="1" applyAlignment="1" applyProtection="1">
      <alignment/>
      <protection/>
    </xf>
    <xf numFmtId="9" fontId="3" fillId="33" borderId="0" xfId="57" applyNumberFormat="1" applyFill="1" applyAlignment="1">
      <alignment horizontal="center"/>
      <protection/>
    </xf>
    <xf numFmtId="0" fontId="3" fillId="33" borderId="18" xfId="57" applyFill="1" applyBorder="1" applyAlignment="1" applyProtection="1">
      <alignment/>
      <protection locked="0"/>
    </xf>
    <xf numFmtId="0" fontId="3" fillId="33" borderId="13" xfId="57" applyFill="1" applyBorder="1" applyAlignment="1" applyProtection="1">
      <alignment/>
      <protection locked="0"/>
    </xf>
    <xf numFmtId="0" fontId="3" fillId="33" borderId="16" xfId="57" applyFill="1" applyBorder="1" applyAlignment="1" applyProtection="1">
      <alignment/>
      <protection locked="0"/>
    </xf>
    <xf numFmtId="0" fontId="3" fillId="33" borderId="19" xfId="57" applyFill="1" applyBorder="1" applyAlignment="1" applyProtection="1">
      <alignment/>
      <protection locked="0"/>
    </xf>
    <xf numFmtId="0" fontId="3" fillId="33" borderId="17" xfId="57" applyFill="1" applyBorder="1" applyAlignment="1" applyProtection="1">
      <alignment/>
      <protection locked="0"/>
    </xf>
    <xf numFmtId="0" fontId="3" fillId="33" borderId="0" xfId="57" applyFill="1" applyBorder="1" applyAlignment="1">
      <alignment horizontal="left" vertical="center"/>
      <protection/>
    </xf>
    <xf numFmtId="172" fontId="3" fillId="33" borderId="10" xfId="57" applyNumberFormat="1" applyFill="1" applyBorder="1" applyAlignment="1">
      <alignment horizontal="center"/>
      <protection/>
    </xf>
    <xf numFmtId="172" fontId="3" fillId="33" borderId="20" xfId="57" applyNumberFormat="1" applyFill="1" applyBorder="1" applyAlignment="1">
      <alignment horizontal="center"/>
      <protection/>
    </xf>
    <xf numFmtId="172" fontId="3" fillId="33" borderId="11" xfId="57" applyNumberFormat="1" applyFill="1" applyBorder="1" applyAlignment="1">
      <alignment horizontal="center"/>
      <protection/>
    </xf>
    <xf numFmtId="172" fontId="3" fillId="33" borderId="0" xfId="57" applyNumberFormat="1" applyFill="1" applyAlignment="1" applyProtection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view="pageBreakPreview" zoomScaleSheetLayoutView="100" zoomScalePageLayoutView="0" workbookViewId="0" topLeftCell="A1">
      <selection activeCell="M5" sqref="M5:N5"/>
    </sheetView>
  </sheetViews>
  <sheetFormatPr defaultColWidth="9.140625" defaultRowHeight="15"/>
  <cols>
    <col min="1" max="1" width="2.8515625" style="2" customWidth="1"/>
    <col min="2" max="2" width="10.421875" style="2" customWidth="1"/>
    <col min="3" max="3" width="2.421875" style="2" customWidth="1"/>
    <col min="4" max="4" width="1.7109375" style="2" customWidth="1"/>
    <col min="5" max="5" width="1.28515625" style="2" customWidth="1"/>
    <col min="6" max="6" width="5.421875" style="2" customWidth="1"/>
    <col min="7" max="7" width="2.8515625" style="2" customWidth="1"/>
    <col min="8" max="8" width="2.7109375" style="2" customWidth="1"/>
    <col min="9" max="9" width="2.57421875" style="2" customWidth="1"/>
    <col min="10" max="10" width="0.5625" style="2" customWidth="1"/>
    <col min="11" max="11" width="0.71875" style="2" customWidth="1"/>
    <col min="12" max="12" width="5.140625" style="2" customWidth="1"/>
    <col min="13" max="13" width="2.7109375" style="2" customWidth="1"/>
    <col min="14" max="14" width="3.00390625" style="2" customWidth="1"/>
    <col min="15" max="15" width="3.421875" style="2" customWidth="1"/>
    <col min="16" max="16" width="1.7109375" style="2" customWidth="1"/>
    <col min="17" max="17" width="4.57421875" style="2" customWidth="1"/>
    <col min="18" max="18" width="3.00390625" style="2" customWidth="1"/>
    <col min="19" max="19" width="2.140625" style="2" customWidth="1"/>
    <col min="20" max="20" width="4.00390625" style="2" customWidth="1"/>
    <col min="21" max="21" width="5.57421875" style="2" customWidth="1"/>
    <col min="22" max="22" width="3.57421875" style="2" customWidth="1"/>
    <col min="23" max="23" width="4.8515625" style="2" customWidth="1"/>
    <col min="24" max="25" width="9.140625" style="2" customWidth="1"/>
    <col min="26" max="26" width="7.57421875" style="2" customWidth="1"/>
    <col min="27" max="27" width="2.140625" style="2" customWidth="1"/>
    <col min="28" max="28" width="0.85546875" style="2" customWidth="1"/>
    <col min="29" max="16384" width="9.140625" style="2" customWidth="1"/>
  </cols>
  <sheetData>
    <row r="1" spans="1:2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>
      <c r="A2" s="1"/>
      <c r="B2" s="1"/>
      <c r="C2" s="19" t="s">
        <v>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"/>
      <c r="AA2" s="1"/>
      <c r="AB2" s="1"/>
    </row>
    <row r="3" spans="1:28" ht="12.75" customHeight="1">
      <c r="A3" s="1"/>
      <c r="B3" s="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"/>
      <c r="AA3" s="1"/>
      <c r="AB3" s="1"/>
    </row>
    <row r="4" spans="1:28" ht="12.75" customHeight="1" thickBot="1">
      <c r="A4" s="1"/>
      <c r="B4" s="34" t="s">
        <v>8</v>
      </c>
      <c r="C4" s="34"/>
      <c r="D4" s="34"/>
      <c r="E4" s="34"/>
      <c r="F4" s="34"/>
      <c r="G4" s="34"/>
      <c r="H4" s="7"/>
      <c r="I4" s="7"/>
      <c r="J4" s="7"/>
      <c r="K4" s="9" t="s">
        <v>10</v>
      </c>
      <c r="L4" s="7"/>
      <c r="M4" s="7"/>
      <c r="N4" s="7"/>
      <c r="O4" s="9"/>
      <c r="P4" s="9"/>
      <c r="Q4" s="9"/>
      <c r="R4" s="9"/>
      <c r="S4" s="9"/>
      <c r="T4" s="9"/>
      <c r="U4" s="9" t="s">
        <v>9</v>
      </c>
      <c r="V4" s="9"/>
      <c r="W4" s="9"/>
      <c r="X4" s="9"/>
      <c r="Y4" s="9"/>
      <c r="Z4" s="9"/>
      <c r="AA4" s="1"/>
      <c r="AB4" s="1"/>
    </row>
    <row r="5" spans="1:28" ht="15.75" customHeight="1" thickBot="1">
      <c r="A5" s="1"/>
      <c r="B5" s="1"/>
      <c r="C5" s="51">
        <f>IF($M5&gt;0,$P$26/(0.33+$M5/100),$P$26*3)</f>
        <v>0</v>
      </c>
      <c r="D5" s="52"/>
      <c r="E5" s="52"/>
      <c r="F5" s="52"/>
      <c r="G5" s="52"/>
      <c r="H5" s="53"/>
      <c r="I5" s="14" t="s">
        <v>17</v>
      </c>
      <c r="J5" s="1"/>
      <c r="K5" s="1"/>
      <c r="L5" s="1"/>
      <c r="M5" s="20"/>
      <c r="N5" s="21"/>
      <c r="O5" s="11" t="s">
        <v>12</v>
      </c>
      <c r="P5" s="1"/>
      <c r="Q5" s="1"/>
      <c r="R5" s="1"/>
      <c r="S5" s="1"/>
      <c r="T5" s="1"/>
      <c r="U5" s="51" t="str">
        <f>IF($I$22&lt;1,"Enter Sand Layer Width",IF($P$26&lt;1,"Enter mound height",IF($M5&lt;1,"Enter Slope",IF($M5&gt;1,($P$26+$I$22*($M5/100))/(0.33-($M5/100)),(3*$P$26)))))</f>
        <v>Enter Sand Layer Width</v>
      </c>
      <c r="V5" s="52"/>
      <c r="W5" s="52"/>
      <c r="X5" s="53"/>
      <c r="Y5" s="14" t="s">
        <v>14</v>
      </c>
      <c r="Z5" s="1"/>
      <c r="AA5" s="1"/>
      <c r="AB5" s="1"/>
    </row>
    <row r="6" spans="1:28" ht="15" customHeight="1">
      <c r="A6" s="1"/>
      <c r="B6" s="3"/>
      <c r="C6" s="40">
        <f>IF($H6&gt;0,$P$26/(0.33+$H6/100),$P$26*3)</f>
        <v>0</v>
      </c>
      <c r="D6" s="22"/>
      <c r="E6" s="22"/>
      <c r="F6" s="3"/>
      <c r="G6" s="3"/>
      <c r="H6" s="15">
        <v>0</v>
      </c>
      <c r="I6" s="15" t="s">
        <v>1</v>
      </c>
      <c r="J6" s="15"/>
      <c r="K6" s="15"/>
      <c r="L6" s="15"/>
      <c r="M6" s="10">
        <v>12</v>
      </c>
      <c r="N6" s="16" t="s">
        <v>1</v>
      </c>
      <c r="O6" s="3"/>
      <c r="P6" s="3"/>
      <c r="Q6" s="3"/>
      <c r="R6" s="3"/>
      <c r="S6" s="3"/>
      <c r="T6" s="3"/>
      <c r="U6" s="22" t="str">
        <f>IF($I$22&lt;1,"enter sand layer width",IF($P$26&lt;1,"Enter mound height",IF($M6&gt;1,($P$26+$I$22*($M6/100))/(0.33-($M6/100)),(3*$P$26))))</f>
        <v>enter sand layer width</v>
      </c>
      <c r="V6" s="22"/>
      <c r="W6" s="22"/>
      <c r="X6" s="3"/>
      <c r="Y6" s="3"/>
      <c r="Z6" s="1"/>
      <c r="AA6" s="1"/>
      <c r="AB6" s="1"/>
    </row>
    <row r="7" spans="1:28" ht="12.75" customHeight="1">
      <c r="A7" s="1"/>
      <c r="B7" s="3"/>
      <c r="C7" s="3"/>
      <c r="D7" s="3"/>
      <c r="E7" s="3"/>
      <c r="F7" s="3"/>
      <c r="G7" s="3"/>
      <c r="H7" s="15"/>
      <c r="I7" s="15"/>
      <c r="J7" s="15"/>
      <c r="K7" s="15"/>
      <c r="L7" s="15"/>
      <c r="M7" s="15"/>
      <c r="N7" s="16"/>
      <c r="O7" s="35" t="s">
        <v>2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1"/>
      <c r="AB7" s="1"/>
    </row>
    <row r="8" spans="1:28" ht="12.75">
      <c r="A8" s="1"/>
      <c r="B8" s="3"/>
      <c r="C8" s="40">
        <f>IF($H8&gt;0,$P$26/(0.33+$H8/100),$P$26*3)</f>
        <v>0</v>
      </c>
      <c r="D8" s="22"/>
      <c r="E8" s="22"/>
      <c r="F8" s="3"/>
      <c r="G8" s="3"/>
      <c r="H8" s="15">
        <f>SUM(M12)</f>
        <v>3</v>
      </c>
      <c r="I8" s="15" t="s">
        <v>1</v>
      </c>
      <c r="J8" s="15"/>
      <c r="K8" s="15"/>
      <c r="L8" s="15"/>
      <c r="M8" s="10">
        <v>9</v>
      </c>
      <c r="N8" s="16" t="s">
        <v>1</v>
      </c>
      <c r="O8" s="3"/>
      <c r="P8" s="3"/>
      <c r="Q8" s="3"/>
      <c r="R8" s="3"/>
      <c r="S8" s="22" t="str">
        <f>IF($I$22&lt;1,"enter sand layer width",IF($P$26&lt;1,"Enter mound height",IF($M8&gt;1,($P$26+$I$22*($M8/100))/(0.33-($M8/100)),(3*$P$26))))</f>
        <v>enter sand layer width</v>
      </c>
      <c r="T8" s="22"/>
      <c r="U8" s="22"/>
      <c r="V8" s="3"/>
      <c r="W8" s="3"/>
      <c r="X8" s="3"/>
      <c r="Y8" s="3"/>
      <c r="Z8" s="1"/>
      <c r="AA8" s="1"/>
      <c r="AB8" s="1"/>
    </row>
    <row r="9" spans="1:28" ht="12.75" customHeight="1">
      <c r="A9" s="1"/>
      <c r="B9" s="3"/>
      <c r="C9" s="3"/>
      <c r="D9" s="3"/>
      <c r="E9" s="3"/>
      <c r="F9" s="3"/>
      <c r="G9" s="3"/>
      <c r="H9" s="15"/>
      <c r="I9" s="15"/>
      <c r="J9" s="15"/>
      <c r="K9" s="15"/>
      <c r="L9" s="15"/>
      <c r="M9" s="15"/>
      <c r="N9" s="16"/>
      <c r="O9" s="35" t="s">
        <v>3</v>
      </c>
      <c r="P9" s="35"/>
      <c r="Q9" s="35"/>
      <c r="R9" s="35"/>
      <c r="S9" s="35"/>
      <c r="T9" s="35"/>
      <c r="U9" s="35"/>
      <c r="V9" s="35"/>
      <c r="W9" s="35"/>
      <c r="X9" s="35"/>
      <c r="Y9" s="3"/>
      <c r="Z9" s="1"/>
      <c r="AA9" s="1"/>
      <c r="AB9" s="1"/>
    </row>
    <row r="10" spans="1:28" ht="14.25" customHeight="1">
      <c r="A10" s="1"/>
      <c r="B10" s="3"/>
      <c r="C10" s="3"/>
      <c r="D10" s="31">
        <f>IF($H10&gt;0,$P$26/(0.33+$H10/100),$P$26*3)</f>
        <v>0</v>
      </c>
      <c r="E10" s="32"/>
      <c r="F10" s="32"/>
      <c r="G10" s="3"/>
      <c r="H10" s="15">
        <f>SUM(M10)</f>
        <v>6</v>
      </c>
      <c r="I10" s="15" t="s">
        <v>1</v>
      </c>
      <c r="J10" s="15"/>
      <c r="K10" s="15"/>
      <c r="L10" s="15"/>
      <c r="M10" s="10">
        <v>6</v>
      </c>
      <c r="N10" s="16" t="s">
        <v>1</v>
      </c>
      <c r="O10" s="3"/>
      <c r="P10" s="3"/>
      <c r="Q10" s="3"/>
      <c r="R10" s="22" t="str">
        <f>IF($I$22&lt;1,"enter sand layer width",IF($P$26&lt;1,"Enter mound height",IF($M10&gt;1,($P$26+$I$22*($M10/100))/(0.33-($M10/100)),(3*$P$26))))</f>
        <v>enter sand layer width</v>
      </c>
      <c r="S10" s="22"/>
      <c r="T10" s="22"/>
      <c r="U10" s="3"/>
      <c r="V10" s="3"/>
      <c r="W10" s="3"/>
      <c r="X10" s="3"/>
      <c r="Y10" s="3"/>
      <c r="Z10" s="1"/>
      <c r="AA10" s="1"/>
      <c r="AB10" s="1"/>
    </row>
    <row r="11" spans="1:28" ht="11.25" customHeight="1">
      <c r="A11" s="1"/>
      <c r="B11" s="3"/>
      <c r="C11" s="3"/>
      <c r="D11" s="3"/>
      <c r="E11" s="3"/>
      <c r="F11" s="3"/>
      <c r="G11" s="3"/>
      <c r="H11" s="15"/>
      <c r="I11" s="15"/>
      <c r="J11" s="15"/>
      <c r="K11" s="15"/>
      <c r="L11" s="15"/>
      <c r="M11" s="15"/>
      <c r="N11" s="54" t="s">
        <v>4</v>
      </c>
      <c r="O11" s="39"/>
      <c r="P11" s="39"/>
      <c r="Q11" s="39"/>
      <c r="R11" s="39"/>
      <c r="S11" s="39"/>
      <c r="T11" s="39"/>
      <c r="U11" s="39"/>
      <c r="V11" s="39"/>
      <c r="W11" s="39"/>
      <c r="X11" s="3"/>
      <c r="Y11" s="3"/>
      <c r="Z11" s="1"/>
      <c r="AA11" s="1"/>
      <c r="AB11" s="1"/>
    </row>
    <row r="12" spans="1:28" ht="12" customHeight="1">
      <c r="A12" s="1"/>
      <c r="B12" s="3"/>
      <c r="C12" s="3"/>
      <c r="D12" s="31">
        <f>IF($H12&gt;0,$P$26/(0.33+$H12/100),$P$26*3)</f>
        <v>0</v>
      </c>
      <c r="E12" s="32"/>
      <c r="F12" s="32"/>
      <c r="G12" s="3"/>
      <c r="H12" s="15">
        <f>SUM(M8)</f>
        <v>9</v>
      </c>
      <c r="I12" s="15" t="s">
        <v>1</v>
      </c>
      <c r="J12" s="15"/>
      <c r="K12" s="15"/>
      <c r="L12" s="15"/>
      <c r="M12" s="10">
        <v>3</v>
      </c>
      <c r="N12" s="16" t="s">
        <v>1</v>
      </c>
      <c r="O12" s="16"/>
      <c r="P12" s="16"/>
      <c r="Q12" s="39" t="str">
        <f>IF($I$22&lt;1,"enter sand layer width",IF($P$26&lt;1,"Enter mound height",IF($M12&gt;1,($P$26+$I$22*($M12/100))/(0.33-($M12/100)),(3*$P$26))))</f>
        <v>enter sand layer width</v>
      </c>
      <c r="R12" s="39"/>
      <c r="S12" s="39"/>
      <c r="T12" s="39"/>
      <c r="U12" s="16"/>
      <c r="V12" s="16"/>
      <c r="W12" s="16"/>
      <c r="X12" s="3"/>
      <c r="Y12" s="3"/>
      <c r="Z12" s="1"/>
      <c r="AA12" s="1"/>
      <c r="AB12" s="1"/>
    </row>
    <row r="13" spans="1:28" ht="13.5" customHeight="1">
      <c r="A13" s="1"/>
      <c r="B13" s="3"/>
      <c r="C13" s="3"/>
      <c r="D13" s="3"/>
      <c r="E13" s="3"/>
      <c r="F13" s="3"/>
      <c r="G13" s="3"/>
      <c r="H13" s="15"/>
      <c r="I13" s="15"/>
      <c r="J13" s="15"/>
      <c r="K13" s="15"/>
      <c r="L13" s="15"/>
      <c r="M13" s="15"/>
      <c r="N13" s="39" t="s">
        <v>5</v>
      </c>
      <c r="O13" s="39"/>
      <c r="P13" s="39"/>
      <c r="Q13" s="39"/>
      <c r="R13" s="39"/>
      <c r="S13" s="39"/>
      <c r="T13" s="39"/>
      <c r="U13" s="39"/>
      <c r="V13" s="39"/>
      <c r="W13" s="17"/>
      <c r="X13" s="3"/>
      <c r="Y13" s="3"/>
      <c r="Z13" s="1"/>
      <c r="AA13" s="1"/>
      <c r="AB13" s="1"/>
    </row>
    <row r="14" spans="1:28" ht="12.75" customHeight="1">
      <c r="A14" s="1"/>
      <c r="B14" s="3"/>
      <c r="C14" s="3"/>
      <c r="D14" s="40">
        <f>IF($H14&gt;0,$P$26/(0.33+$H14/100),$P$26*3)</f>
        <v>0</v>
      </c>
      <c r="E14" s="22"/>
      <c r="F14" s="22"/>
      <c r="G14" s="3"/>
      <c r="H14" s="15">
        <f>SUM(M6)</f>
        <v>12</v>
      </c>
      <c r="I14" s="15" t="s">
        <v>1</v>
      </c>
      <c r="J14" s="15"/>
      <c r="K14" s="15"/>
      <c r="L14" s="15"/>
      <c r="M14" s="10">
        <v>0</v>
      </c>
      <c r="N14" s="16" t="s">
        <v>1</v>
      </c>
      <c r="O14" s="16"/>
      <c r="P14" s="16"/>
      <c r="Q14" s="39" t="str">
        <f>IF($I$22&lt;1,"enter sand layer width",IF($P$26&lt;1,"Enter mound height",IF($M14&gt;1,($P$26+$I$22*($M14/100))/(0.33-($M14/100)),(3*$P$26))))</f>
        <v>enter sand layer width</v>
      </c>
      <c r="R14" s="39"/>
      <c r="S14" s="39"/>
      <c r="T14" s="16"/>
      <c r="U14" s="16"/>
      <c r="V14" s="16"/>
      <c r="W14" s="16"/>
      <c r="X14" s="3"/>
      <c r="Y14" s="3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8"/>
      <c r="I15" s="18"/>
      <c r="J15" s="18"/>
      <c r="K15" s="18"/>
      <c r="L15" s="18"/>
      <c r="M15" s="18"/>
      <c r="N15" s="41" t="s">
        <v>6</v>
      </c>
      <c r="O15" s="42"/>
      <c r="P15" s="42"/>
      <c r="Q15" s="42"/>
      <c r="R15" s="42"/>
      <c r="S15" s="42"/>
      <c r="T15" s="42"/>
      <c r="U15" s="43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8"/>
      <c r="I16" s="18"/>
      <c r="J16" s="18"/>
      <c r="K16" s="18"/>
      <c r="L16" s="18"/>
      <c r="M16" s="18"/>
      <c r="N16" s="42"/>
      <c r="O16" s="42"/>
      <c r="P16" s="42"/>
      <c r="Q16" s="42"/>
      <c r="R16" s="42"/>
      <c r="S16" s="42"/>
      <c r="T16" s="42"/>
      <c r="U16" s="43"/>
      <c r="V16" s="1"/>
      <c r="W16" s="1"/>
      <c r="X16" s="1"/>
      <c r="Y16" s="1"/>
      <c r="Z16" s="1"/>
      <c r="AA16" s="1"/>
      <c r="AB16" s="1"/>
    </row>
    <row r="17" spans="1:28" ht="10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44">
        <v>0</v>
      </c>
      <c r="U18" s="34"/>
      <c r="V18" s="1"/>
      <c r="W18" s="1"/>
      <c r="X18" s="1"/>
      <c r="Y18" s="1"/>
      <c r="Z18" s="1"/>
      <c r="AA18" s="1"/>
      <c r="AB18" s="1"/>
    </row>
    <row r="19" spans="1:28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">
        <f>SUM(M12/100)</f>
        <v>0.03</v>
      </c>
      <c r="W19" s="1"/>
      <c r="X19" s="1"/>
      <c r="Y19" s="1"/>
      <c r="Z19" s="1"/>
      <c r="AA19" s="1"/>
      <c r="AB19" s="1"/>
    </row>
    <row r="20" spans="1:28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5">
        <f>SUM(M10/100)</f>
        <v>0.06</v>
      </c>
      <c r="X20" s="6">
        <f>SUM(M8/100)</f>
        <v>0.09</v>
      </c>
      <c r="Y20" s="1"/>
      <c r="Z20" s="1"/>
      <c r="AA20" s="1"/>
      <c r="AB20" s="1"/>
    </row>
    <row r="21" spans="1:28" ht="18.7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6">
        <f>SUM(M6/100)</f>
        <v>0.12</v>
      </c>
      <c r="AA21" s="1"/>
      <c r="AB21" s="1"/>
    </row>
    <row r="22" spans="1:28" ht="9.75" customHeight="1">
      <c r="A22" s="1"/>
      <c r="B22" s="1"/>
      <c r="C22" s="1"/>
      <c r="D22" s="1"/>
      <c r="E22" s="1"/>
      <c r="F22" s="1"/>
      <c r="G22" s="1"/>
      <c r="H22" s="1"/>
      <c r="I22" s="24"/>
      <c r="J22" s="45"/>
      <c r="K22" s="45"/>
      <c r="L22" s="46"/>
      <c r="M22" s="50" t="s">
        <v>7</v>
      </c>
      <c r="N22" s="1"/>
      <c r="O22" s="33" t="s">
        <v>11</v>
      </c>
      <c r="P22" s="33"/>
      <c r="Q22" s="33"/>
      <c r="R22" s="33"/>
      <c r="S22" s="33"/>
      <c r="T22" s="33"/>
      <c r="U22" s="33"/>
      <c r="V22" s="1"/>
      <c r="W22" s="1"/>
      <c r="X22" s="1"/>
      <c r="Y22" s="1"/>
      <c r="Z22" s="1"/>
      <c r="AA22" s="1"/>
      <c r="AB22" s="1"/>
    </row>
    <row r="23" spans="1:28" ht="13.5" thickBot="1">
      <c r="A23" s="1"/>
      <c r="B23" s="1"/>
      <c r="C23" s="1"/>
      <c r="D23" s="1"/>
      <c r="E23" s="1"/>
      <c r="F23" s="1"/>
      <c r="G23" s="1"/>
      <c r="H23" s="1"/>
      <c r="I23" s="47"/>
      <c r="J23" s="48"/>
      <c r="K23" s="48"/>
      <c r="L23" s="49"/>
      <c r="M23" s="50"/>
      <c r="N23" s="1"/>
      <c r="O23" s="33"/>
      <c r="P23" s="33"/>
      <c r="Q23" s="33"/>
      <c r="R23" s="33"/>
      <c r="S23" s="33"/>
      <c r="T23" s="33"/>
      <c r="U23" s="33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0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4"/>
      <c r="Q26" s="25"/>
      <c r="R26" s="30" t="s">
        <v>7</v>
      </c>
      <c r="S26" s="1"/>
      <c r="T26" s="23" t="s">
        <v>13</v>
      </c>
      <c r="U26" s="23"/>
      <c r="V26" s="23"/>
      <c r="W26" s="23"/>
      <c r="X26" s="23"/>
      <c r="Y26" s="23"/>
      <c r="Z26" s="23"/>
      <c r="AA26" s="12"/>
      <c r="AB26" s="12"/>
      <c r="AC26" s="12"/>
      <c r="AD26" s="12"/>
    </row>
    <row r="27" spans="1:30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6"/>
      <c r="Q27" s="27"/>
      <c r="R27" s="30"/>
      <c r="S27" s="1"/>
      <c r="T27" s="23"/>
      <c r="U27" s="23"/>
      <c r="V27" s="23"/>
      <c r="W27" s="23"/>
      <c r="X27" s="23"/>
      <c r="Y27" s="23"/>
      <c r="Z27" s="23"/>
      <c r="AA27" s="12"/>
      <c r="AB27" s="12"/>
      <c r="AC27" s="12"/>
      <c r="AD27" s="12"/>
    </row>
    <row r="28" spans="1:28" ht="6" customHeight="1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8"/>
      <c r="Q28" s="29"/>
      <c r="R28" s="30"/>
      <c r="S28" s="1"/>
      <c r="T28" s="23"/>
      <c r="U28" s="23"/>
      <c r="V28" s="23"/>
      <c r="W28" s="23"/>
      <c r="X28" s="23"/>
      <c r="Y28" s="23"/>
      <c r="Z28" s="23"/>
      <c r="AA28" s="1"/>
      <c r="AB28" s="1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8.75">
      <c r="A31" s="1"/>
      <c r="B31" s="36" t="s">
        <v>15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1"/>
      <c r="AB31" s="1"/>
    </row>
    <row r="32" spans="1:28" ht="18" customHeight="1">
      <c r="A32" s="1"/>
      <c r="B32" s="37" t="s">
        <v>16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1"/>
      <c r="AB32" s="1"/>
    </row>
    <row r="33" spans="1:28" ht="12.75">
      <c r="A33" s="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7" ht="12.75">
      <c r="X37" s="13"/>
    </row>
  </sheetData>
  <sheetProtection password="C6E0" sheet="1" selectLockedCells="1"/>
  <mergeCells count="29">
    <mergeCell ref="C5:H5"/>
    <mergeCell ref="U5:X5"/>
    <mergeCell ref="N11:W11"/>
    <mergeCell ref="D12:F12"/>
    <mergeCell ref="Q12:T12"/>
    <mergeCell ref="O9:X9"/>
    <mergeCell ref="C6:E6"/>
    <mergeCell ref="U6:W6"/>
    <mergeCell ref="C8:E8"/>
    <mergeCell ref="S8:U8"/>
    <mergeCell ref="B31:Z31"/>
    <mergeCell ref="B32:Z33"/>
    <mergeCell ref="N13:V13"/>
    <mergeCell ref="D14:F14"/>
    <mergeCell ref="Q14:S14"/>
    <mergeCell ref="N15:U16"/>
    <mergeCell ref="T18:U18"/>
    <mergeCell ref="I22:L23"/>
    <mergeCell ref="M22:M23"/>
    <mergeCell ref="C2:Y3"/>
    <mergeCell ref="M5:N5"/>
    <mergeCell ref="R10:T10"/>
    <mergeCell ref="T26:Z28"/>
    <mergeCell ref="P26:Q28"/>
    <mergeCell ref="R26:R28"/>
    <mergeCell ref="D10:F10"/>
    <mergeCell ref="O22:U23"/>
    <mergeCell ref="B4:G4"/>
    <mergeCell ref="O7:Z7"/>
  </mergeCells>
  <printOptions/>
  <pageMargins left="0.75" right="0.75" top="1" bottom="1" header="0.5" footer="0.5"/>
  <pageSetup horizontalDpi="600" verticalDpi="600" orientation="portrait" scale="83" r:id="rId3"/>
  <legacyDrawing r:id="rId2"/>
  <oleObjects>
    <oleObject progId="Presentations.Drawing.10" shapeId="301728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subLime one</dc:creator>
  <cp:keywords/>
  <dc:description/>
  <cp:lastModifiedBy>leanne.meters</cp:lastModifiedBy>
  <cp:lastPrinted>2011-02-01T22:05:59Z</cp:lastPrinted>
  <dcterms:created xsi:type="dcterms:W3CDTF">2010-05-14T14:45:47Z</dcterms:created>
  <dcterms:modified xsi:type="dcterms:W3CDTF">2019-08-12T15:00:26Z</dcterms:modified>
  <cp:category/>
  <cp:version/>
  <cp:contentType/>
  <cp:contentStatus/>
</cp:coreProperties>
</file>