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81" yWindow="45" windowWidth="12120" windowHeight="9120" tabRatio="712" activeTab="0"/>
  </bookViews>
  <sheets>
    <sheet name="GFE" sheetId="1" r:id="rId1"/>
    <sheet name="Calculated Fields" sheetId="2" r:id="rId2"/>
    <sheet name="ADMIN" sheetId="3" r:id="rId3"/>
  </sheets>
  <definedNames>
    <definedName name="_xlfn.IFERROR" hidden="1">#NAME?</definedName>
    <definedName name="ACwvu.print." localSheetId="0" hidden="1">'GFE'!$A$1:$P$86</definedName>
    <definedName name="GFE">'GFE'!$A$1:$P$86</definedName>
    <definedName name="_xlnm.Print_Area" localSheetId="0">'GFE'!$A$1:$P$102</definedName>
    <definedName name="_xlnm.Print_Titles" localSheetId="1">'Calculated Fields'!$1:$1</definedName>
    <definedName name="_xlnm.Print_Titles" localSheetId="0">'GFE'!$1:$6</definedName>
    <definedName name="Sample_Calculation">#REF!</definedName>
    <definedName name="Swvu.print." localSheetId="0" hidden="1">'GFE'!$A$1:$P$86</definedName>
    <definedName name="wvu.print." localSheetId="0" hidden="1">{TRUE,TRUE,-2,-16.4,483.6,279,FALSE,TRUE,TRUE,TRUE,15,9,#N/A,62,#N/A,16.306122448979593,35.421052631578945,1,FALSE,FALSE,3,TRUE,1,FALSE,50,"Swvu.print.","ACwvu.print.",#N/A,FALSE,FALSE,0.25,0.25,0.25,0.25,2,"","&amp;L&amp;D +&amp;C&amp;Rp:/operate/steve ^",FALSE,FALSE,FALSE,FALSE,1,61,#N/A,#N/A,"=R2C3:R66C23",FALSE,#N/A,#N/A,FALSE,FALSE,FALSE,1,4294967292,4294967292,FALSE,FALSE,TRUE,TRUE,TRUE}</definedName>
    <definedName name="Z_D40860D7_774D_11D2_87AB_0008C760F79A_.wvu.PrintArea" localSheetId="0" hidden="1">'GFE'!$A$1:$P$86</definedName>
    <definedName name="Z_D40860F8_774D_11D2_87AB_0008C760F79A_.wvu.PrintArea" localSheetId="0" hidden="1">'GFE'!$A$1:$P$86</definedName>
    <definedName name="Z_E3D3E650_732D_11D2_87AA_0008C760F79A_.wvu.PrintArea" localSheetId="0" hidden="1">'GFE'!$A$1:$P$86</definedName>
  </definedNames>
  <calcPr fullCalcOnLoad="1"/>
</workbook>
</file>

<file path=xl/sharedStrings.xml><?xml version="1.0" encoding="utf-8"?>
<sst xmlns="http://schemas.openxmlformats.org/spreadsheetml/2006/main" count="269" uniqueCount="247">
  <si>
    <t>JAN</t>
  </si>
  <si>
    <t>FEB</t>
  </si>
  <si>
    <t>MAR</t>
  </si>
  <si>
    <t>APR</t>
  </si>
  <si>
    <t>MAY</t>
  </si>
  <si>
    <t>JUN</t>
  </si>
  <si>
    <t>JUL</t>
  </si>
  <si>
    <t>AUG</t>
  </si>
  <si>
    <t>SEP</t>
  </si>
  <si>
    <t>OCT</t>
  </si>
  <si>
    <t>NOV</t>
  </si>
  <si>
    <t>DEC</t>
  </si>
  <si>
    <t>(Act)</t>
  </si>
  <si>
    <t>Capital</t>
  </si>
  <si>
    <t>PRODUCTION, SALES &amp; HANDLING CHARGES*</t>
  </si>
  <si>
    <t>UNIT PRICE</t>
  </si>
  <si>
    <t>DILUENT</t>
  </si>
  <si>
    <t>Crude Bitumen Revenue</t>
  </si>
  <si>
    <t>Blended Bitumen &lt;Blend Type(s)&gt; Revenue</t>
  </si>
  <si>
    <t>Other Oil Sands Products Revenue</t>
  </si>
  <si>
    <t>ALLOWED COSTS</t>
  </si>
  <si>
    <t>Project Operations (excludes cost of diluent)</t>
  </si>
  <si>
    <t>Diluent</t>
  </si>
  <si>
    <t>Period Costs</t>
  </si>
  <si>
    <t>Previous Period's Net Loss</t>
  </si>
  <si>
    <t>Return Allowance on Prev Period's Net Loss</t>
  </si>
  <si>
    <t>Excess of Prev Period's GRR over NRR</t>
  </si>
  <si>
    <t>Total Allowed Costs</t>
  </si>
  <si>
    <t>OTHER NET PROCEEDS</t>
  </si>
  <si>
    <t>Excess of Prev Period's ONP over Total AC</t>
  </si>
  <si>
    <t>Earned</t>
  </si>
  <si>
    <t>Total Other Net Proceeds</t>
  </si>
  <si>
    <t>Allowable Revenue from Other Net Proceeds</t>
  </si>
  <si>
    <t>Excess of Current Period ONP over Total AC</t>
  </si>
  <si>
    <t>Indicate Actual or Estimate for Month</t>
  </si>
  <si>
    <t xml:space="preserve">Other Oil Sands Products AL Sales Volume (unit) </t>
  </si>
  <si>
    <t>Crude Bitumen AL Sales Value ($)</t>
  </si>
  <si>
    <t>Other Oil Sands Products AL Sales Value ($)</t>
  </si>
  <si>
    <t>REVENUE</t>
  </si>
  <si>
    <t>PROJECT REVENUE (use to calculate Net Revenue)</t>
  </si>
  <si>
    <t>Costs</t>
  </si>
  <si>
    <t>Formula</t>
  </si>
  <si>
    <t xml:space="preserve">     Condition 1 - If AL Sales meet 3rd Party Disposition Threshold of 40%</t>
  </si>
  <si>
    <t xml:space="preserve">     Condition 2 - If no AL Sales</t>
  </si>
  <si>
    <t xml:space="preserve">     Condition 3 - If AL Sales are less than 3rd Party Disposition Threshold of 40%</t>
  </si>
  <si>
    <t>Project Operations (excludes cost of diluent) + Capital + Diluent</t>
  </si>
  <si>
    <t>Period Costs + Cumulative Balance Carried Forward Upon Payout + Previous Period's Net Loss + Return Allowance from Prev Period's Net Loss + Excess of Prev Period's GRR over NRR</t>
  </si>
  <si>
    <t>Lesser of Total Allowed Costs or Total Other Net Proceeds</t>
  </si>
  <si>
    <t>Total Other Net Proceeds for the Period - Total Allowed Costs for the Period</t>
  </si>
  <si>
    <t>TC  - total consideration received or receivable in the 3rd party disposition</t>
  </si>
  <si>
    <t>HC - handling charges in relation to the 3rd party disposition</t>
  </si>
  <si>
    <t>TD - 3rd party disposition quantity</t>
  </si>
  <si>
    <t>BVM - Bitumen Valuation Methodology</t>
  </si>
  <si>
    <t>PQ - Total volume of oil sands products produced and delivered at the RCP for the month</t>
  </si>
  <si>
    <r>
      <t>Crude Bitumen Unit Price ($/m</t>
    </r>
    <r>
      <rPr>
        <vertAlign val="superscript"/>
        <sz val="10"/>
        <color indexed="8"/>
        <rFont val="Arial"/>
        <family val="2"/>
      </rPr>
      <t>3</t>
    </r>
    <r>
      <rPr>
        <sz val="10"/>
        <color indexed="8"/>
        <rFont val="Arial"/>
        <family val="2"/>
      </rPr>
      <t>) - AL Sales &gt; or = Threshold%</t>
    </r>
  </si>
  <si>
    <r>
      <t>Crude Bitumen Unit Price ($/m</t>
    </r>
    <r>
      <rPr>
        <vertAlign val="superscript"/>
        <sz val="10"/>
        <color indexed="8"/>
        <rFont val="Arial"/>
        <family val="2"/>
      </rPr>
      <t>3</t>
    </r>
    <r>
      <rPr>
        <sz val="10"/>
        <color indexed="8"/>
        <rFont val="Arial"/>
        <family val="2"/>
      </rPr>
      <t>) - No AL Sales</t>
    </r>
  </si>
  <si>
    <r>
      <t>Crude Bitumen Unit Price ($/m</t>
    </r>
    <r>
      <rPr>
        <vertAlign val="superscript"/>
        <sz val="10"/>
        <color indexed="8"/>
        <rFont val="Arial"/>
        <family val="2"/>
      </rPr>
      <t>3</t>
    </r>
    <r>
      <rPr>
        <sz val="10"/>
        <color indexed="8"/>
        <rFont val="Arial"/>
        <family val="2"/>
      </rPr>
      <t>) - AL Sales &lt; Threshold%</t>
    </r>
  </si>
  <si>
    <r>
      <t>Blended Bitumen &lt;Blend Type(s)&gt; Unit Price ($/m</t>
    </r>
    <r>
      <rPr>
        <vertAlign val="superscript"/>
        <sz val="10"/>
        <color indexed="8"/>
        <rFont val="Arial"/>
        <family val="2"/>
      </rPr>
      <t>3</t>
    </r>
    <r>
      <rPr>
        <sz val="10"/>
        <color indexed="8"/>
        <rFont val="Arial"/>
        <family val="2"/>
      </rPr>
      <t>) - AL Sales &gt; or = Threshold%</t>
    </r>
  </si>
  <si>
    <r>
      <t>Blended Bitumen &lt;Blend Type(s)&gt; Unit Price ($/m</t>
    </r>
    <r>
      <rPr>
        <vertAlign val="superscript"/>
        <sz val="10"/>
        <color indexed="8"/>
        <rFont val="Arial"/>
        <family val="2"/>
      </rPr>
      <t>3</t>
    </r>
    <r>
      <rPr>
        <sz val="10"/>
        <color indexed="8"/>
        <rFont val="Arial"/>
        <family val="2"/>
      </rPr>
      <t>) - No AL Sales</t>
    </r>
  </si>
  <si>
    <r>
      <t>Blended Bitumen &lt;Blend Type(s)&gt; Unit Price ($/m</t>
    </r>
    <r>
      <rPr>
        <vertAlign val="superscript"/>
        <sz val="10"/>
        <color indexed="8"/>
        <rFont val="Arial"/>
        <family val="2"/>
      </rPr>
      <t>3</t>
    </r>
    <r>
      <rPr>
        <sz val="10"/>
        <color indexed="8"/>
        <rFont val="Arial"/>
        <family val="2"/>
      </rPr>
      <t>) - AL Sales &lt; Threshold%</t>
    </r>
  </si>
  <si>
    <r>
      <t>Other Oil Sands Product Unit Price ($/unit</t>
    </r>
    <r>
      <rPr>
        <sz val="10"/>
        <color indexed="8"/>
        <rFont val="Arial"/>
        <family val="2"/>
      </rPr>
      <t>) - AL Sales &gt; or = Threshold%</t>
    </r>
  </si>
  <si>
    <r>
      <t>Other Oil Sands Product Unit Price ($/m</t>
    </r>
    <r>
      <rPr>
        <vertAlign val="superscript"/>
        <sz val="10"/>
        <color indexed="8"/>
        <rFont val="Arial"/>
        <family val="2"/>
      </rPr>
      <t>3</t>
    </r>
    <r>
      <rPr>
        <sz val="10"/>
        <color indexed="8"/>
        <rFont val="Arial"/>
        <family val="2"/>
      </rPr>
      <t>) - No AL Sales</t>
    </r>
  </si>
  <si>
    <r>
      <t>Other Oil Sands Product Unit Price ($/m</t>
    </r>
    <r>
      <rPr>
        <vertAlign val="superscript"/>
        <sz val="10"/>
        <color indexed="8"/>
        <rFont val="Arial"/>
        <family val="2"/>
      </rPr>
      <t>3</t>
    </r>
    <r>
      <rPr>
        <sz val="10"/>
        <color indexed="8"/>
        <rFont val="Arial"/>
        <family val="2"/>
      </rPr>
      <t>) - AL Sales &lt; Threshold%</t>
    </r>
  </si>
  <si>
    <t>Diluent Value in Volume at RCP ($)</t>
  </si>
  <si>
    <r>
      <t>Diluent in Remaining Volume (m</t>
    </r>
    <r>
      <rPr>
        <vertAlign val="superscript"/>
        <sz val="10"/>
        <rFont val="Arial"/>
        <family val="2"/>
      </rPr>
      <t>3</t>
    </r>
    <r>
      <rPr>
        <sz val="10"/>
        <rFont val="Arial"/>
        <family val="2"/>
      </rPr>
      <t>)</t>
    </r>
  </si>
  <si>
    <t>Diluent Value in Remaining Volume ($)</t>
  </si>
  <si>
    <t>Diluent Value in Volume at RCP - Diluent Value in AL Sales Volume</t>
  </si>
  <si>
    <t>Diluent Value in AL Sales Volume / Diluent Volume in AL Sales Volume</t>
  </si>
  <si>
    <t>Diluent in Volume at RCP - Diluent Volume in AL Sales Volume</t>
  </si>
  <si>
    <t>Diluent Value in Volume at RCP / Diluent in Volume at RCP</t>
  </si>
  <si>
    <t>GROSS REVENUE (do not use to calculate Net Revenue)</t>
  </si>
  <si>
    <t>Project Revenue - Diluent Value in Volume at RCP</t>
  </si>
  <si>
    <t>Diluent Value in Volume at RCP</t>
  </si>
  <si>
    <t xml:space="preserve">(Crude Bitumen AL Sales Value - Crude Bitumen AL Handling Charges) / Crude Bitumen AL Sales Volume </t>
  </si>
  <si>
    <t>(ie.  (TC-HC) / TD )</t>
  </si>
  <si>
    <t>(ie. ((TC-HC) + ((NQ x P)) / PQ)</t>
  </si>
  <si>
    <t>(Blended Bitumen AL Sales Value - Blended Bitumen AL Handling Charges) / Blended Bitumen AL Sales Volume</t>
  </si>
  <si>
    <t>(ie. (TC-HC) / TD)</t>
  </si>
  <si>
    <t>(Other Oil Sands Products AL Sales Value - Other Oil Sands Products AL Handling Charges) / Other Oil Sands Products AL Sales Volume</t>
  </si>
  <si>
    <t xml:space="preserve">((Other Oil Sands Products Volume at RCP x FMV) / Other Oil Sands Products Volume at RCP </t>
  </si>
  <si>
    <t xml:space="preserve">((Other Oil Sands Products AL Sales Value - Other Oil Sands Products AL Handling Charges) + ((Other Oil Sands Products Volume at RCP - Other Oil Sands Products AL Sales Volume) x FMV)) / Other Oil Sands Products Volume at RCP </t>
  </si>
  <si>
    <t>(ie. ((TC-HC) + (NQ x P)) / PQ)</t>
  </si>
  <si>
    <r>
      <t>Diluent in AL Sales Unit Price ($/m</t>
    </r>
    <r>
      <rPr>
        <vertAlign val="superscript"/>
        <sz val="10"/>
        <color indexed="8"/>
        <rFont val="Arial"/>
        <family val="2"/>
      </rPr>
      <t>3</t>
    </r>
    <r>
      <rPr>
        <sz val="10"/>
        <color indexed="8"/>
        <rFont val="Arial"/>
        <family val="2"/>
      </rPr>
      <t>)</t>
    </r>
  </si>
  <si>
    <r>
      <t>Diluent in Volume at RCP Unit Price ($/m</t>
    </r>
    <r>
      <rPr>
        <vertAlign val="superscript"/>
        <sz val="10"/>
        <color indexed="8"/>
        <rFont val="Arial"/>
        <family val="2"/>
      </rPr>
      <t>3</t>
    </r>
    <r>
      <rPr>
        <sz val="10"/>
        <color indexed="8"/>
        <rFont val="Arial"/>
        <family val="2"/>
      </rPr>
      <t>)</t>
    </r>
  </si>
  <si>
    <t>CD - Cost of diluent if oil sands product is a blend</t>
  </si>
  <si>
    <t>(ie. (NQ x P) / PQ)</t>
  </si>
  <si>
    <t>(ie.(NQ x P) + CD) / PQ, where NQ is clean bitumen in the blend)</t>
  </si>
  <si>
    <t>NON ARM'S LENGTH INFORMATION</t>
  </si>
  <si>
    <t xml:space="preserve">Other Oil Sands Products NAL Sales Volume (unit) </t>
  </si>
  <si>
    <t>Crude Bitumen NAL Sales Value ($)</t>
  </si>
  <si>
    <t>Other Oil Sands Products NAL Sales Value ($)</t>
  </si>
  <si>
    <t>Diluent Value in AL Sales ($)</t>
  </si>
  <si>
    <t>Diluent Value in NAL Sales ($)</t>
  </si>
  <si>
    <t>Excess of Prev Period's Total Other Net Proceeds over Total Allowed Costs + Earned Proceeds</t>
  </si>
  <si>
    <t>Project Name:</t>
  </si>
  <si>
    <t>OSR #:</t>
  </si>
  <si>
    <r>
      <t>Blended Bitumen Unit Price ($/m</t>
    </r>
    <r>
      <rPr>
        <vertAlign val="superscript"/>
        <sz val="10"/>
        <color indexed="8"/>
        <rFont val="Arial"/>
        <family val="2"/>
      </rPr>
      <t>3</t>
    </r>
    <r>
      <rPr>
        <sz val="10"/>
        <color indexed="8"/>
        <rFont val="Arial"/>
        <family val="2"/>
      </rPr>
      <t>) - AL Sales &gt; or = Threshold%</t>
    </r>
  </si>
  <si>
    <r>
      <t>Blended Bitumen Unit Price ($/m</t>
    </r>
    <r>
      <rPr>
        <vertAlign val="superscript"/>
        <sz val="10"/>
        <color indexed="8"/>
        <rFont val="Arial"/>
        <family val="2"/>
      </rPr>
      <t>3</t>
    </r>
    <r>
      <rPr>
        <sz val="10"/>
        <color indexed="8"/>
        <rFont val="Arial"/>
        <family val="2"/>
      </rPr>
      <t>) - No AL Sales</t>
    </r>
  </si>
  <si>
    <t>Total Period Costs</t>
  </si>
  <si>
    <t>Date Prepared:</t>
  </si>
  <si>
    <t>Project Expansion PNCB</t>
  </si>
  <si>
    <t xml:space="preserve">(Crude Bitumen Volume at RCP x Bitumen Adj BVM Price)  / Crude Bitumen Volume at RCP </t>
  </si>
  <si>
    <t>((Crude Bitumen AL Sales Value - Crude Bitumen AL Handling Charges) + ((Crude Bitumen Volume at RCP - Crude Bitumen AL Sales Volume) x Bitumen Adj BVM Price)) / Crude Bitumen Volume at RCP</t>
  </si>
  <si>
    <t xml:space="preserve">(((Blended Bitumen Volume at RCP - Diluent in Volume at RCP) x Bitumen Adj BVM Price) + Diluent Value in Volume at RCP ) / Blended Bitumen Volume at RCP   </t>
  </si>
  <si>
    <t>(((Blended Bitumen AL Sales Value - Blended Bitumen AL Handling Charges) + ((Blended Bitumen Volume at RCP - Blended Bitumen AL Sales Volume - Diluent in Remaining Volume) x Bitumen Adj BVM Price) + Diluent Value in Remaining Volume)) / Blended Bitumen Volume at RCP</t>
  </si>
  <si>
    <t>Bitumen Adj BVM Price - bitumen price calculated using BVM Valuation Model and adjusted for quality and transportation</t>
  </si>
  <si>
    <t>P - Bitumen Adj BVM Price or Other Oil Sand Product FMV</t>
  </si>
  <si>
    <t>Other Oil Sands Product FMV ($/unit)</t>
  </si>
  <si>
    <r>
      <t>Blended Bitumen Unit Price ($/m</t>
    </r>
    <r>
      <rPr>
        <vertAlign val="superscript"/>
        <sz val="10"/>
        <color indexed="8"/>
        <rFont val="Arial"/>
        <family val="2"/>
      </rPr>
      <t>3</t>
    </r>
    <r>
      <rPr>
        <sz val="10"/>
        <color indexed="8"/>
        <rFont val="Arial"/>
        <family val="2"/>
      </rPr>
      <t>) - AL Sales &lt; Threshold%</t>
    </r>
  </si>
  <si>
    <r>
      <t>Other Oil Sands Product Unit Price ($/unit</t>
    </r>
    <r>
      <rPr>
        <sz val="10"/>
        <color indexed="8"/>
        <rFont val="Arial"/>
        <family val="2"/>
      </rPr>
      <t>) - No AL Sales</t>
    </r>
  </si>
  <si>
    <r>
      <t>Other Oil Sands Product Unit Price ($/unit</t>
    </r>
    <r>
      <rPr>
        <sz val="10"/>
        <color indexed="8"/>
        <rFont val="Arial"/>
        <family val="2"/>
      </rPr>
      <t>) - AL Sales &lt; Threshold%</t>
    </r>
  </si>
  <si>
    <t>GFE-1</t>
  </si>
  <si>
    <t>Post-Payout  ---  Good Faith Estimate</t>
  </si>
  <si>
    <t>E-Mail Address:</t>
  </si>
  <si>
    <t>Crude Bitumen Handling Charges for AL Sales ($)</t>
  </si>
  <si>
    <t>Other Oil Sands Products Handling Charges for AL Sales ($)</t>
  </si>
  <si>
    <t>Crude Bitumen Handling Charges for NAL Sales ($)</t>
  </si>
  <si>
    <t>Other Oil Sands Products Handling Charges for NAL Sales ($)</t>
  </si>
  <si>
    <t>Production Month</t>
  </si>
  <si>
    <t>Excess of Current Period GRR over NRR (carry forward to next period)</t>
  </si>
  <si>
    <t>Blended Bitumen Revenue</t>
  </si>
  <si>
    <t>Operator Name:</t>
  </si>
  <si>
    <t>Template For Period 2009 to Current</t>
  </si>
  <si>
    <t>Form Id:</t>
  </si>
  <si>
    <t>For OSR Projects</t>
  </si>
  <si>
    <t xml:space="preserve">Reminder: This report must be accompanied by a statement indicating approval of this report by the chief financial officer, or by a senior officer of the operator approved in advance by Alberta Energy. - Oil Sands Royalty Regulation 2009, Section 38(5).  </t>
  </si>
  <si>
    <t>The statement of approval must reference the project id and royalty payable being approved.</t>
  </si>
  <si>
    <t>Blended Bitumen  AL Sales Value ($)</t>
  </si>
  <si>
    <t>Blended Bitumen Handling Charges for AL Sales ($)</t>
  </si>
  <si>
    <r>
      <t>Report Month</t>
    </r>
    <r>
      <rPr>
        <b/>
        <u val="single"/>
        <vertAlign val="superscript"/>
        <sz val="12"/>
        <rFont val="Arial"/>
        <family val="2"/>
      </rPr>
      <t>(1)</t>
    </r>
    <r>
      <rPr>
        <b/>
        <u val="single"/>
        <sz val="12"/>
        <rFont val="Arial"/>
        <family val="2"/>
      </rPr>
      <t>:</t>
    </r>
  </si>
  <si>
    <t>OS_GFE_2009</t>
  </si>
  <si>
    <r>
      <t>Bitumen Adj BVM Price ($/m</t>
    </r>
    <r>
      <rPr>
        <b/>
        <vertAlign val="superscript"/>
        <sz val="10"/>
        <rFont val="Arial"/>
        <family val="2"/>
      </rPr>
      <t>3</t>
    </r>
    <r>
      <rPr>
        <b/>
        <sz val="10"/>
        <rFont val="Arial"/>
        <family val="2"/>
      </rPr>
      <t>)</t>
    </r>
  </si>
  <si>
    <t>Operator ID:</t>
  </si>
  <si>
    <t>Blended Bitumen NAL Sales Value ($)</t>
  </si>
  <si>
    <t>Blended Bitumen Handling Charges for NAL Sales ($)</t>
  </si>
  <si>
    <t>Total</t>
  </si>
  <si>
    <r>
      <t>Total Crude Bitumen Production (m</t>
    </r>
    <r>
      <rPr>
        <vertAlign val="superscript"/>
        <sz val="10"/>
        <rFont val="Arial"/>
        <family val="2"/>
      </rPr>
      <t>3</t>
    </r>
    <r>
      <rPr>
        <sz val="10"/>
        <rFont val="Arial"/>
        <family val="2"/>
      </rPr>
      <t>)</t>
    </r>
  </si>
  <si>
    <r>
      <t>Crude Bitumen Volume at RCP (m</t>
    </r>
    <r>
      <rPr>
        <vertAlign val="superscript"/>
        <sz val="10"/>
        <rFont val="Arial"/>
        <family val="2"/>
      </rPr>
      <t>3</t>
    </r>
    <r>
      <rPr>
        <sz val="10"/>
        <rFont val="Arial"/>
        <family val="2"/>
      </rPr>
      <t>)</t>
    </r>
  </si>
  <si>
    <r>
      <t>Blended Bitumen Volume at RCP (m</t>
    </r>
    <r>
      <rPr>
        <vertAlign val="superscript"/>
        <sz val="10"/>
        <rFont val="Arial"/>
        <family val="2"/>
      </rPr>
      <t>3</t>
    </r>
    <r>
      <rPr>
        <sz val="10"/>
        <rFont val="Arial"/>
        <family val="2"/>
      </rPr>
      <t>)</t>
    </r>
  </si>
  <si>
    <t>Other Oil Sands Products Volume at RCP (unit)</t>
  </si>
  <si>
    <r>
      <t>Crude Bitumen AL Sales Volume (m</t>
    </r>
    <r>
      <rPr>
        <vertAlign val="superscript"/>
        <sz val="10"/>
        <rFont val="Arial"/>
        <family val="2"/>
      </rPr>
      <t>3</t>
    </r>
    <r>
      <rPr>
        <sz val="10"/>
        <rFont val="Arial"/>
        <family val="2"/>
      </rPr>
      <t>)</t>
    </r>
  </si>
  <si>
    <r>
      <t>Blended Bitumen AL Sales Volume (m</t>
    </r>
    <r>
      <rPr>
        <vertAlign val="superscript"/>
        <sz val="10"/>
        <rFont val="Arial"/>
        <family val="2"/>
      </rPr>
      <t>3</t>
    </r>
    <r>
      <rPr>
        <sz val="10"/>
        <rFont val="Arial"/>
        <family val="2"/>
      </rPr>
      <t>)</t>
    </r>
  </si>
  <si>
    <r>
      <t>Crude Bitumen NAL Sales Volume (m</t>
    </r>
    <r>
      <rPr>
        <vertAlign val="superscript"/>
        <sz val="10"/>
        <rFont val="Arial"/>
        <family val="2"/>
      </rPr>
      <t>3</t>
    </r>
    <r>
      <rPr>
        <sz val="10"/>
        <rFont val="Arial"/>
        <family val="2"/>
      </rPr>
      <t>)</t>
    </r>
  </si>
  <si>
    <r>
      <t>Blended Bitumen NAL Sales Volume (m</t>
    </r>
    <r>
      <rPr>
        <vertAlign val="superscript"/>
        <sz val="10"/>
        <rFont val="Arial"/>
        <family val="2"/>
      </rPr>
      <t>3</t>
    </r>
    <r>
      <rPr>
        <sz val="10"/>
        <rFont val="Arial"/>
        <family val="2"/>
      </rPr>
      <t>)</t>
    </r>
  </si>
  <si>
    <r>
      <t>Diluent in NAL Sales Volume (m</t>
    </r>
    <r>
      <rPr>
        <vertAlign val="superscript"/>
        <sz val="10"/>
        <rFont val="Arial"/>
        <family val="2"/>
      </rPr>
      <t>3</t>
    </r>
    <r>
      <rPr>
        <sz val="10"/>
        <rFont val="Arial"/>
        <family val="2"/>
      </rPr>
      <t>)</t>
    </r>
  </si>
  <si>
    <r>
      <t>Diluent in AL Sales Unit Price ($/m</t>
    </r>
    <r>
      <rPr>
        <vertAlign val="superscript"/>
        <sz val="10"/>
        <rFont val="Arial"/>
        <family val="2"/>
      </rPr>
      <t>3</t>
    </r>
    <r>
      <rPr>
        <sz val="10"/>
        <rFont val="Arial"/>
        <family val="2"/>
      </rPr>
      <t>)</t>
    </r>
  </si>
  <si>
    <r>
      <t>Diluent in Volume at RCP Unit Price ($/m</t>
    </r>
    <r>
      <rPr>
        <vertAlign val="superscript"/>
        <sz val="10"/>
        <rFont val="Arial"/>
        <family val="2"/>
      </rPr>
      <t>3</t>
    </r>
    <r>
      <rPr>
        <sz val="10"/>
        <rFont val="Arial"/>
        <family val="2"/>
      </rPr>
      <t>)</t>
    </r>
  </si>
  <si>
    <r>
      <t>Diluent in AL Sales Volume (m</t>
    </r>
    <r>
      <rPr>
        <vertAlign val="superscript"/>
        <sz val="10"/>
        <rFont val="Arial"/>
        <family val="2"/>
      </rPr>
      <t>3</t>
    </r>
    <r>
      <rPr>
        <sz val="10"/>
        <rFont val="Arial"/>
        <family val="2"/>
      </rPr>
      <t>)</t>
    </r>
  </si>
  <si>
    <r>
      <t>Diluent in Volume at RCP (m</t>
    </r>
    <r>
      <rPr>
        <vertAlign val="superscript"/>
        <sz val="10"/>
        <rFont val="Arial"/>
        <family val="2"/>
      </rPr>
      <t>3</t>
    </r>
    <r>
      <rPr>
        <sz val="10"/>
        <rFont val="Arial"/>
        <family val="2"/>
      </rPr>
      <t>)</t>
    </r>
  </si>
  <si>
    <r>
      <t>Diluent in Remaining Volume (m</t>
    </r>
    <r>
      <rPr>
        <vertAlign val="superscript"/>
        <sz val="10"/>
        <rFont val="Arial"/>
        <family val="2"/>
      </rPr>
      <t>3</t>
    </r>
    <r>
      <rPr>
        <sz val="10"/>
        <rFont val="Arial"/>
        <family val="2"/>
      </rPr>
      <t xml:space="preserve">) - Vol at RCP </t>
    </r>
    <r>
      <rPr>
        <i/>
        <sz val="10"/>
        <rFont val="Arial"/>
        <family val="2"/>
      </rPr>
      <t>less</t>
    </r>
    <r>
      <rPr>
        <sz val="10"/>
        <rFont val="Arial"/>
        <family val="2"/>
      </rPr>
      <t xml:space="preserve"> AL Sales</t>
    </r>
  </si>
  <si>
    <r>
      <t xml:space="preserve">Diluent Value in Remaining Volume ($) - Vol at RCP </t>
    </r>
    <r>
      <rPr>
        <i/>
        <sz val="10"/>
        <rFont val="Arial"/>
        <family val="2"/>
      </rPr>
      <t>less</t>
    </r>
    <r>
      <rPr>
        <sz val="10"/>
        <rFont val="Arial"/>
        <family val="2"/>
      </rPr>
      <t xml:space="preserve"> AL Sales</t>
    </r>
  </si>
  <si>
    <r>
      <t>BVM Transportation Allowance ($/m</t>
    </r>
    <r>
      <rPr>
        <b/>
        <vertAlign val="superscript"/>
        <sz val="10"/>
        <rFont val="Arial"/>
        <family val="2"/>
      </rPr>
      <t>3</t>
    </r>
    <r>
      <rPr>
        <b/>
        <sz val="10"/>
        <rFont val="Arial"/>
        <family val="2"/>
      </rPr>
      <t>)</t>
    </r>
  </si>
  <si>
    <t>Excess of Current Period GRR over NRR Carry Forward to Next Period</t>
  </si>
  <si>
    <t>Excess of Current Period ONP over Total AC Carry Forward to Next Period</t>
  </si>
  <si>
    <t>Cumulative Royalty Installments</t>
  </si>
  <si>
    <t>OSR###</t>
  </si>
  <si>
    <t>Name of Operator</t>
  </si>
  <si>
    <t>Name of Project</t>
  </si>
  <si>
    <t>(###)###-####</t>
  </si>
  <si>
    <t>Contact@email.ca</t>
  </si>
  <si>
    <t>Net Revenue Royalty (NRR)</t>
  </si>
  <si>
    <t>Gross Revenue Royalty (GRR)</t>
  </si>
  <si>
    <t>Net Revenue Royalty</t>
  </si>
  <si>
    <t>Gross Revenue Royalty</t>
  </si>
  <si>
    <t>NET REVENUE</t>
  </si>
  <si>
    <t>Project Revenue (can be negative)</t>
  </si>
  <si>
    <t>Gross Revenue (can be negative)</t>
  </si>
  <si>
    <t>Contact Name:</t>
  </si>
  <si>
    <t>Phone Number:</t>
  </si>
  <si>
    <t>Company Title:</t>
  </si>
  <si>
    <t xml:space="preserve">Enter contact for the form </t>
  </si>
  <si>
    <t xml:space="preserve">Enter contact's position </t>
  </si>
  <si>
    <t>NET LOSS (Carry Forward to Next Period)</t>
  </si>
  <si>
    <t>FOR DOE ADMINISTRATIVE PURPOSES - DO NOT REMOVE</t>
  </si>
  <si>
    <t>Form ID:</t>
  </si>
  <si>
    <t>Version:</t>
  </si>
  <si>
    <t>Monthly Unit Price (can be negative, rounded to 2 decimals)</t>
  </si>
  <si>
    <t>Bitumen Hardisty BVM Price - BVM Transportation Allowance</t>
  </si>
  <si>
    <t>Net Revenue for the Period (must be greater than or equal to 0)</t>
  </si>
  <si>
    <t>Net Loss for the Period (must be greater than or equal to 0)</t>
  </si>
  <si>
    <t>Project Revenue for Period - (Total Allowed Costs for Period - Allowable Revenue from Other Net Proceeds for Period)</t>
  </si>
  <si>
    <t>If Gross Rev Royalty 'GRR'  &gt; Net Rev Royalty 'NRR', then: Gross Rev Royalty - Net Rev Royalty; otherwise, value is 0</t>
  </si>
  <si>
    <t>BA ID of Operator</t>
  </si>
  <si>
    <t>yyyy/mm/dd</t>
  </si>
  <si>
    <r>
      <t>R</t>
    </r>
    <r>
      <rPr>
        <vertAlign val="subscript"/>
        <sz val="10"/>
        <rFont val="Arial"/>
        <family val="2"/>
      </rPr>
      <t>G</t>
    </r>
    <r>
      <rPr>
        <sz val="10"/>
        <rFont val="Arial"/>
        <family val="2"/>
      </rPr>
      <t>%=1% + [F</t>
    </r>
    <r>
      <rPr>
        <vertAlign val="subscript"/>
        <sz val="10"/>
        <rFont val="Arial"/>
        <family val="2"/>
      </rPr>
      <t>G</t>
    </r>
    <r>
      <rPr>
        <sz val="10"/>
        <rFont val="Arial"/>
        <family val="2"/>
      </rPr>
      <t xml:space="preserve"> (A - B)], where</t>
    </r>
  </si>
  <si>
    <t>A is the lesser of the WTI price for the year containing the Period and $120 per barrel;</t>
  </si>
  <si>
    <r>
      <t>F</t>
    </r>
    <r>
      <rPr>
        <vertAlign val="subscript"/>
        <sz val="10"/>
        <rFont val="Arial"/>
        <family val="2"/>
      </rPr>
      <t>G</t>
    </r>
    <r>
      <rPr>
        <sz val="10"/>
        <rFont val="Arial"/>
        <family val="2"/>
      </rPr>
      <t xml:space="preserve"> is 8% divided by $65 per barrel;</t>
    </r>
  </si>
  <si>
    <t>B is the lesser of A for that year and $55 per barrel.</t>
  </si>
  <si>
    <r>
      <t>F</t>
    </r>
    <r>
      <rPr>
        <vertAlign val="subscript"/>
        <sz val="10"/>
        <rFont val="Arial"/>
        <family val="2"/>
      </rPr>
      <t>N</t>
    </r>
    <r>
      <rPr>
        <sz val="10"/>
        <rFont val="Arial"/>
        <family val="2"/>
      </rPr>
      <t xml:space="preserve"> is 15% divided by $65 per barrel</t>
    </r>
  </si>
  <si>
    <r>
      <t>R</t>
    </r>
    <r>
      <rPr>
        <vertAlign val="subscript"/>
        <sz val="10"/>
        <rFont val="Arial"/>
        <family val="2"/>
      </rPr>
      <t>N</t>
    </r>
    <r>
      <rPr>
        <sz val="10"/>
        <rFont val="Arial"/>
        <family val="2"/>
      </rPr>
      <t xml:space="preserve"> Factor = [25% + (F</t>
    </r>
    <r>
      <rPr>
        <vertAlign val="subscript"/>
        <sz val="10"/>
        <rFont val="Arial"/>
        <family val="2"/>
      </rPr>
      <t>N</t>
    </r>
    <r>
      <rPr>
        <sz val="10"/>
        <rFont val="Arial"/>
        <family val="2"/>
      </rPr>
      <t xml:space="preserve"> (A-B)], where</t>
    </r>
  </si>
  <si>
    <r>
      <t>R</t>
    </r>
    <r>
      <rPr>
        <vertAlign val="subscript"/>
        <sz val="10"/>
        <rFont val="Arial"/>
        <family val="2"/>
      </rPr>
      <t>N</t>
    </r>
    <r>
      <rPr>
        <sz val="10"/>
        <rFont val="Arial"/>
        <family val="2"/>
      </rPr>
      <t>% = R</t>
    </r>
    <r>
      <rPr>
        <vertAlign val="subscript"/>
        <sz val="10"/>
        <rFont val="Arial"/>
        <family val="2"/>
      </rPr>
      <t>N</t>
    </r>
    <r>
      <rPr>
        <sz val="10"/>
        <rFont val="Arial"/>
        <family val="2"/>
      </rPr>
      <t xml:space="preserve"> Factor% x NR / GR, where</t>
    </r>
  </si>
  <si>
    <t>NR  is the net revenue of the Project for the Period</t>
  </si>
  <si>
    <t>GR is the gross revenue of the Project for the Period</t>
  </si>
  <si>
    <r>
      <t>R</t>
    </r>
    <r>
      <rPr>
        <vertAlign val="subscript"/>
        <sz val="10"/>
        <rFont val="Arial"/>
        <family val="2"/>
      </rPr>
      <t>N</t>
    </r>
    <r>
      <rPr>
        <sz val="10"/>
        <rFont val="Arial"/>
        <family val="2"/>
      </rPr>
      <t>% is the Crown's royalty share of the quantity expressed as a percentage;</t>
    </r>
  </si>
  <si>
    <t>Calculated Field for GFE</t>
  </si>
  <si>
    <r>
      <t>R</t>
    </r>
    <r>
      <rPr>
        <b/>
        <vertAlign val="subscript"/>
        <sz val="10"/>
        <rFont val="Arial"/>
        <family val="2"/>
      </rPr>
      <t>N</t>
    </r>
    <r>
      <rPr>
        <b/>
        <sz val="10"/>
        <rFont val="Arial"/>
        <family val="2"/>
      </rPr>
      <t xml:space="preserve"> Factor%  (published by DOE)</t>
    </r>
  </si>
  <si>
    <r>
      <t>R</t>
    </r>
    <r>
      <rPr>
        <b/>
        <vertAlign val="subscript"/>
        <sz val="10"/>
        <rFont val="Arial"/>
        <family val="2"/>
      </rPr>
      <t>G</t>
    </r>
    <r>
      <rPr>
        <b/>
        <sz val="10"/>
        <rFont val="Arial"/>
        <family val="2"/>
      </rPr>
      <t>% (published by DOE)</t>
    </r>
  </si>
  <si>
    <r>
      <t>R</t>
    </r>
    <r>
      <rPr>
        <b/>
        <vertAlign val="subscript"/>
        <sz val="10"/>
        <rFont val="Arial"/>
        <family val="2"/>
      </rPr>
      <t>N</t>
    </r>
    <r>
      <rPr>
        <b/>
        <sz val="10"/>
        <rFont val="Arial"/>
        <family val="2"/>
      </rPr>
      <t>%</t>
    </r>
  </si>
  <si>
    <t>Annual Royalty</t>
  </si>
  <si>
    <t>Note: Product Revenue for royalty must be greater than or equal to zero.  Diluent value for royalty must be less than or equal to the Blend revenue for royalty.</t>
  </si>
  <si>
    <t>Cumulative Balance Carried Forward Upon Payout**</t>
  </si>
  <si>
    <t>yyyy/mm</t>
  </si>
  <si>
    <r>
      <t>Bitumen Hardisty BVM Price ($/m</t>
    </r>
    <r>
      <rPr>
        <b/>
        <vertAlign val="superscript"/>
        <sz val="10"/>
        <rFont val="Arial"/>
        <family val="2"/>
      </rPr>
      <t>3</t>
    </r>
    <r>
      <rPr>
        <b/>
        <sz val="10"/>
        <rFont val="Arial"/>
        <family val="2"/>
      </rPr>
      <t>)*</t>
    </r>
  </si>
  <si>
    <r>
      <t>Bitumen Adj BVM Price ($/m</t>
    </r>
    <r>
      <rPr>
        <b/>
        <vertAlign val="superscript"/>
        <sz val="10"/>
        <color indexed="8"/>
        <rFont val="Arial"/>
        <family val="2"/>
      </rPr>
      <t>3</t>
    </r>
    <r>
      <rPr>
        <b/>
        <sz val="10"/>
        <color indexed="8"/>
        <rFont val="Arial"/>
        <family val="2"/>
      </rPr>
      <t xml:space="preserve">) </t>
    </r>
  </si>
  <si>
    <t>Sum of Product Revenues (e.g. Crude Bitumen Revenue + Blended Bitumen Revenue + Other Oil Sands Products Revenue)</t>
  </si>
  <si>
    <t>Total Allowed Costs for Period - (Project Revenue for Period + Allowable Revenue from Other Net Proceeds for Period).  Net Loss amount is also carried forward to next Period as an allowed. cost</t>
  </si>
  <si>
    <t>Version #:</t>
  </si>
  <si>
    <t>*Bitumen Density and Bitumen Hardisty BVM Price must be reported if the third party disposition percentage (TPD%) (ie. arm's length sales of product divided by product volumes at RCP) is less than the TPD% threshold of 40%</t>
  </si>
  <si>
    <r>
      <t>Bitumen Density (kg/m</t>
    </r>
    <r>
      <rPr>
        <b/>
        <vertAlign val="superscript"/>
        <sz val="10"/>
        <rFont val="Arial"/>
        <family val="2"/>
      </rPr>
      <t>3</t>
    </r>
    <r>
      <rPr>
        <b/>
        <sz val="10"/>
        <rFont val="Arial"/>
        <family val="2"/>
      </rPr>
      <t>)*</t>
    </r>
  </si>
  <si>
    <t>**Cumulative Balance Carried Forward Upon Payout includes the return allowance calculated for the last prepayout month, which is carried forward as an allowed cost in the first post payout month.</t>
  </si>
  <si>
    <t>Crude Bitumen Volume at RCP x Crude Bitumen Unit Price when AL Sales &gt; or = Threshold</t>
  </si>
  <si>
    <t>Crude Bitumen Volume at RCP x Crude Bitumen Unit Price when No AL Sales</t>
  </si>
  <si>
    <t>Crude Bitumen Volume at RCP x Crude Bitumen Unit Price when AL Sales &lt; Threshold</t>
  </si>
  <si>
    <t>Blended Bitumen Volume at RCP x Blended Bitumen Unit Price when AL Sales &gt; or = Threshold</t>
  </si>
  <si>
    <t>Blended Bitumen Volume at RCP x Blended Bitumen Unit Price when No AL Sales</t>
  </si>
  <si>
    <t>Blended Bitumen Volume at RCP x Blended Bitumen Unit Price when AL Sales &lt; Threshold</t>
  </si>
  <si>
    <t>Other Oil Sands Products Volume at RCP x Other Oil Sands Products Unit Price when AL Sales &gt; or = Threshold</t>
  </si>
  <si>
    <t>Other Oil Sands Products Volume at RCP x Other Oil Sands Products Unit Price when No AL Sales</t>
  </si>
  <si>
    <t>Other Oil Sands Products Volume at RCP x Other Oil Sands Products Unit Price when AL Sales &lt; Threshold</t>
  </si>
  <si>
    <t>NQ - production quantity at RCP less AL disposition  (for Blend, NQ is the clean crude bitumen in the blend)</t>
  </si>
  <si>
    <t>(ie. ((TC-HC) + ((NQ x P) + CD)) / PQ , where NQ is clean crude bitumen in the blend)</t>
  </si>
  <si>
    <t>Formula Legend</t>
  </si>
  <si>
    <r>
      <t>R</t>
    </r>
    <r>
      <rPr>
        <vertAlign val="subscript"/>
        <sz val="10"/>
        <rFont val="Arial"/>
        <family val="2"/>
      </rPr>
      <t>G</t>
    </r>
    <r>
      <rPr>
        <sz val="10"/>
        <rFont val="Arial"/>
        <family val="2"/>
      </rPr>
      <t>% is the Crown's royalty share of the quantity expressed as a percentage;</t>
    </r>
  </si>
  <si>
    <r>
      <t>R</t>
    </r>
    <r>
      <rPr>
        <b/>
        <vertAlign val="subscript"/>
        <sz val="11"/>
        <rFont val="Arial"/>
        <family val="2"/>
      </rPr>
      <t xml:space="preserve">N </t>
    </r>
    <r>
      <rPr>
        <b/>
        <sz val="11"/>
        <rFont val="Arial"/>
        <family val="2"/>
      </rPr>
      <t>Factor%</t>
    </r>
  </si>
  <si>
    <r>
      <t>R</t>
    </r>
    <r>
      <rPr>
        <b/>
        <vertAlign val="subscript"/>
        <sz val="11"/>
        <rFont val="Arial"/>
        <family val="2"/>
      </rPr>
      <t>G</t>
    </r>
    <r>
      <rPr>
        <b/>
        <sz val="11"/>
        <rFont val="Arial"/>
        <family val="2"/>
      </rPr>
      <t>%</t>
    </r>
  </si>
  <si>
    <t>***Revenue for Royalty Calculation will differ from Gross Revenue if there are product losses or if Diluent costs are greater than the Blended Bitumen revenues.</t>
  </si>
  <si>
    <t>Revenue for Royalty Calculation***</t>
  </si>
  <si>
    <t>Revenue for Royalty Calculation (must be &gt; or = 0)</t>
  </si>
  <si>
    <r>
      <t>Revenue for Royalty Calculation x R</t>
    </r>
    <r>
      <rPr>
        <vertAlign val="subscript"/>
        <sz val="10"/>
        <rFont val="Arial"/>
        <family val="2"/>
      </rPr>
      <t>N</t>
    </r>
    <r>
      <rPr>
        <sz val="10"/>
        <rFont val="Arial"/>
        <family val="2"/>
      </rPr>
      <t>%,  where R</t>
    </r>
    <r>
      <rPr>
        <vertAlign val="subscript"/>
        <sz val="10"/>
        <rFont val="Arial"/>
        <family val="2"/>
      </rPr>
      <t>N</t>
    </r>
    <r>
      <rPr>
        <sz val="10"/>
        <rFont val="Arial"/>
        <family val="2"/>
      </rPr>
      <t>% = R</t>
    </r>
    <r>
      <rPr>
        <vertAlign val="subscript"/>
        <sz val="10"/>
        <rFont val="Arial"/>
        <family val="2"/>
      </rPr>
      <t>N</t>
    </r>
    <r>
      <rPr>
        <sz val="10"/>
        <rFont val="Arial"/>
        <family val="2"/>
      </rPr>
      <t xml:space="preserve"> Factor% x Net Revenue / Gross Revenue </t>
    </r>
  </si>
  <si>
    <r>
      <t>Revenue for Royalty Calculation  x R</t>
    </r>
    <r>
      <rPr>
        <vertAlign val="subscript"/>
        <sz val="10"/>
        <rFont val="Arial"/>
        <family val="2"/>
      </rPr>
      <t>G</t>
    </r>
    <r>
      <rPr>
        <sz val="10"/>
        <rFont val="Arial"/>
        <family val="2"/>
      </rPr>
      <t xml:space="preserve">% </t>
    </r>
  </si>
  <si>
    <t xml:space="preserve">[(Total Crude Bitumen Revenue + (Total Blend Bitumen Revenue - Total Diluent Cost in the Blend) + Total Other OS Product Revenue)] </t>
  </si>
  <si>
    <t>Revenue (can be negative, rounded to whole value)</t>
  </si>
  <si>
    <r>
      <t>(Greater of R</t>
    </r>
    <r>
      <rPr>
        <vertAlign val="subscript"/>
        <sz val="10"/>
        <rFont val="Arial"/>
        <family val="2"/>
      </rPr>
      <t>G</t>
    </r>
    <r>
      <rPr>
        <sz val="10"/>
        <rFont val="Arial"/>
        <family val="2"/>
      </rPr>
      <t>% and R</t>
    </r>
    <r>
      <rPr>
        <vertAlign val="subscript"/>
        <sz val="10"/>
        <rFont val="Arial"/>
        <family val="2"/>
      </rPr>
      <t>N</t>
    </r>
    <r>
      <rPr>
        <sz val="10"/>
        <rFont val="Arial"/>
        <family val="2"/>
      </rPr>
      <t>%) x Monthly Gross Revenue to Date - Cumulative Royalty Installments Charged</t>
    </r>
  </si>
  <si>
    <t xml:space="preserve">(1) Report Month is the current production month. Form submission is due 30 days after the report month.  </t>
  </si>
  <si>
    <t>Royalty Installment Calculated</t>
  </si>
  <si>
    <t>(2) For the report month and future production months, the Royalty Installment Payable will be the same as the Royalty Installment Calculated.  For production months previous to the report month, input the Royalty Installment Calculated from its respective report months as the Royalty Installment Payable.</t>
  </si>
  <si>
    <t>If the Royalty Installment Calculated is a negative amount in a month, the Royalty Installment Payable for that month is $0.</t>
  </si>
  <si>
    <t>Annual Royalty is the greater of the Net Revenue Royalty and Gross Revenue Royalty amounts.</t>
  </si>
  <si>
    <t>Royalty Installment Calculated (can be negative)</t>
  </si>
  <si>
    <t>Royalty Installment Payable (cannot be negative)</t>
  </si>
  <si>
    <t>The Royalty Installment Payable is the same as the Royalty Installment Calculated if the production month is the same as the report month or greater than the report month.</t>
  </si>
  <si>
    <t>If the production month is less than the report month, the Royalty Installment Payable is the Royalty Installment Calculated from that production month's report month.</t>
  </si>
  <si>
    <t>If the Royalty Installment Calculated for a month is a negative amount, the Royalty Installment Payable for that month is $0.</t>
  </si>
  <si>
    <t>Monthly Gross Revenue to Date includes gross revenues from production months up to and including the report month.</t>
  </si>
  <si>
    <t>Cumulative Royalty Installments Charged includes Royalty Installments Payable from production months up to and including the production month prior to the report month.</t>
  </si>
  <si>
    <t>Cumulative Royalty Installments charged + Current Month Royalty Installment Payable</t>
  </si>
  <si>
    <r>
      <t xml:space="preserve">Royalty Installment Payable </t>
    </r>
    <r>
      <rPr>
        <b/>
        <vertAlign val="superscript"/>
        <sz val="10"/>
        <rFont val="Arial"/>
        <family val="2"/>
      </rPr>
      <t>(2)</t>
    </r>
    <r>
      <rPr>
        <b/>
        <sz val="10"/>
        <rFont val="Arial"/>
        <family val="2"/>
      </rPr>
      <t xml:space="preserve"> </t>
    </r>
  </si>
</sst>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00000_);\(&quot;$&quot;#,##0.0000000\)"/>
    <numFmt numFmtId="173" formatCode="&quot;$&quot;#,##0.0_);\(&quot;$&quot;#,##0.0\)"/>
    <numFmt numFmtId="174" formatCode="&quot;$&quot;#,##0.000_);\(&quot;$&quot;#,##0.000\)"/>
    <numFmt numFmtId="175" formatCode="&quot;$&quot;#,##0.0000_);\(&quot;$&quot;#,##0.0000\)"/>
    <numFmt numFmtId="176" formatCode="&quot;$&quot;#,##0.00000_);\(&quot;$&quot;#,##0.00000\)"/>
    <numFmt numFmtId="177" formatCode="&quot;$&quot;#,##0.000000_);\(&quot;$&quot;#,##0.000000\)"/>
    <numFmt numFmtId="178" formatCode="_(* #,##0.000_);_(* \(#,##0.000\);_(* &quot;-&quot;??_);_(@_)"/>
    <numFmt numFmtId="179" formatCode="_(* #,##0.0000_);_(* \(#,##0.0000\);_(* &quot;-&quot;??_);_(@_)"/>
    <numFmt numFmtId="180" formatCode="_(* #,##0.00000_);_(* \(#,##0.00000\);_(* &quot;-&quot;??_);_(@_)"/>
    <numFmt numFmtId="181" formatCode="_(* #,##0.000000_);_(* \(#,##0.000000\);_(* &quot;-&quot;??_);_(@_)"/>
    <numFmt numFmtId="182" formatCode="_(* #,##0.0000000_);_(* \(#,##0.0000000\);_(* &quot;-&quot;??_);_(@_)"/>
    <numFmt numFmtId="183" formatCode="_(* #,##0.00000000_);_(* \(#,##0.00000000\);_(* &quot;-&quot;??_);_(@_)"/>
    <numFmt numFmtId="184" formatCode="_(* #,##0.000000000_);_(* \(#,##0.000000000\);_(* &quot;-&quot;??_);_(@_)"/>
    <numFmt numFmtId="185" formatCode="_(* #,##0.0000000000_);_(* \(#,##0.0000000000\);_(* &quot;-&quot;??_);_(@_)"/>
    <numFmt numFmtId="186" formatCode="_(* #,##0.0000000000_);_(* \(#,##0.0000000000\);_(* &quot;-&quot;??????????_);_(@_)"/>
    <numFmt numFmtId="187" formatCode="0.00E+00;\侨"/>
    <numFmt numFmtId="188" formatCode="0.0000"/>
    <numFmt numFmtId="189" formatCode="0.000"/>
    <numFmt numFmtId="190" formatCode="_(* #,##0.0_);_(* \(#,##0.0\);_(* &quot;-&quot;??_);_(@_)"/>
    <numFmt numFmtId="191" formatCode="_(* #,##0_);_(* \(#,##0\);_(* &quot;-&quot;??_);_(@_)"/>
    <numFmt numFmtId="192" formatCode="0.00000"/>
    <numFmt numFmtId="193" formatCode="0.000000"/>
    <numFmt numFmtId="194" formatCode="0.0000000"/>
    <numFmt numFmtId="195" formatCode="[$-1009]mmmm\ d\,\ yyyy"/>
    <numFmt numFmtId="196" formatCode="[$-409]h:mm:ss\ AM/PM"/>
    <numFmt numFmtId="197" formatCode="0.000%"/>
    <numFmt numFmtId="198" formatCode="0.0000%"/>
    <numFmt numFmtId="199" formatCode="0.00000%"/>
    <numFmt numFmtId="200" formatCode="_(&quot;$&quot;* #,##0.000_);_(&quot;$&quot;* \(#,##0.000\);_(&quot;$&quot;* &quot;-&quot;??_);_(@_)"/>
    <numFmt numFmtId="201" formatCode="_(&quot;$&quot;* #,##0.0_);_(&quot;$&quot;* \(#,##0.0\);_(&quot;$&quot;* &quot;-&quot;??_);_(@_)"/>
    <numFmt numFmtId="202" formatCode="_(&quot;$&quot;* #,##0_);_(&quot;$&quot;* \(#,##0\);_(&quot;$&quot;* &quot;-&quot;??_);_(@_)"/>
    <numFmt numFmtId="203" formatCode="#,##0.0;\-#,##0.0"/>
    <numFmt numFmtId="204" formatCode="&quot;$&quot;#,##0.00"/>
    <numFmt numFmtId="205" formatCode="#,##0.0"/>
    <numFmt numFmtId="206" formatCode="&quot;$&quot;#,##0"/>
    <numFmt numFmtId="207" formatCode="#,##0.0_);\(#,##0.0\)"/>
    <numFmt numFmtId="208" formatCode="0.0"/>
    <numFmt numFmtId="209" formatCode="yyyy\-mm"/>
    <numFmt numFmtId="210" formatCode="#,##0.0_ ;\-#,##0.0\ "/>
    <numFmt numFmtId="211" formatCode="&quot;$&quot;#,##0;[Red]&quot;$&quot;#,##0"/>
    <numFmt numFmtId="212" formatCode="&quot;$&quot;#,##0;\(&quot;$&quot;#,##0\)"/>
    <numFmt numFmtId="213" formatCode="&quot;Yes&quot;;&quot;Yes&quot;;&quot;No&quot;"/>
    <numFmt numFmtId="214" formatCode="&quot;True&quot;;&quot;True&quot;;&quot;False&quot;"/>
    <numFmt numFmtId="215" formatCode="&quot;On&quot;;&quot;On&quot;;&quot;Off&quot;"/>
    <numFmt numFmtId="216" formatCode="[$€-2]\ #,##0.00_);[Red]\([$€-2]\ #,##0.00\)"/>
    <numFmt numFmtId="217" formatCode="yyyy/mm"/>
    <numFmt numFmtId="218" formatCode="&quot;$&quot;#,##0.00000"/>
  </numFmts>
  <fonts count="87">
    <font>
      <sz val="12"/>
      <name val="SWISS"/>
      <family val="0"/>
    </font>
    <font>
      <b/>
      <sz val="10"/>
      <name val="Arial"/>
      <family val="0"/>
    </font>
    <font>
      <i/>
      <sz val="10"/>
      <name val="Arial"/>
      <family val="0"/>
    </font>
    <font>
      <b/>
      <i/>
      <sz val="10"/>
      <name val="Arial"/>
      <family val="0"/>
    </font>
    <font>
      <sz val="10"/>
      <name val="Arial"/>
      <family val="2"/>
    </font>
    <font>
      <sz val="12"/>
      <name val="Arial"/>
      <family val="2"/>
    </font>
    <font>
      <b/>
      <u val="single"/>
      <sz val="10"/>
      <name val="Arial"/>
      <family val="2"/>
    </font>
    <font>
      <u val="single"/>
      <sz val="10"/>
      <name val="Arial"/>
      <family val="2"/>
    </font>
    <font>
      <sz val="10"/>
      <color indexed="12"/>
      <name val="Arial"/>
      <family val="2"/>
    </font>
    <font>
      <b/>
      <sz val="18"/>
      <name val="Arial"/>
      <family val="2"/>
    </font>
    <font>
      <b/>
      <sz val="12"/>
      <name val="Arial"/>
      <family val="2"/>
    </font>
    <font>
      <b/>
      <u val="single"/>
      <sz val="12"/>
      <name val="Arial"/>
      <family val="2"/>
    </font>
    <font>
      <sz val="9"/>
      <name val="Arial"/>
      <family val="2"/>
    </font>
    <font>
      <sz val="10"/>
      <color indexed="8"/>
      <name val="Arial"/>
      <family val="2"/>
    </font>
    <font>
      <vertAlign val="superscript"/>
      <sz val="10"/>
      <color indexed="8"/>
      <name val="Arial"/>
      <family val="2"/>
    </font>
    <font>
      <vertAlign val="superscript"/>
      <sz val="10"/>
      <name val="Arial"/>
      <family val="2"/>
    </font>
    <font>
      <b/>
      <sz val="9"/>
      <name val="Arial"/>
      <family val="2"/>
    </font>
    <font>
      <b/>
      <u val="single"/>
      <vertAlign val="superscript"/>
      <sz val="12"/>
      <name val="Arial"/>
      <family val="2"/>
    </font>
    <font>
      <b/>
      <vertAlign val="superscript"/>
      <sz val="10"/>
      <name val="Arial"/>
      <family val="2"/>
    </font>
    <font>
      <b/>
      <vertAlign val="subscript"/>
      <sz val="10"/>
      <name val="Arial"/>
      <family val="2"/>
    </font>
    <font>
      <vertAlign val="subscript"/>
      <sz val="10"/>
      <name val="Arial"/>
      <family val="2"/>
    </font>
    <font>
      <b/>
      <sz val="10"/>
      <color indexed="8"/>
      <name val="Arial"/>
      <family val="2"/>
    </font>
    <font>
      <b/>
      <vertAlign val="superscript"/>
      <sz val="10"/>
      <color indexed="8"/>
      <name val="Arial"/>
      <family val="2"/>
    </font>
    <font>
      <b/>
      <sz val="11"/>
      <name val="Arial"/>
      <family val="2"/>
    </font>
    <font>
      <b/>
      <vertAlign val="subscript"/>
      <sz val="11"/>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u val="single"/>
      <sz val="12"/>
      <color indexed="20"/>
      <name val="SWISS"/>
      <family val="0"/>
    </font>
    <font>
      <sz val="10"/>
      <color indexed="17"/>
      <name val="Arial"/>
      <family val="2"/>
    </font>
    <font>
      <b/>
      <sz val="15"/>
      <color indexed="62"/>
      <name val="Arial"/>
      <family val="2"/>
    </font>
    <font>
      <b/>
      <sz val="13"/>
      <color indexed="62"/>
      <name val="Arial"/>
      <family val="2"/>
    </font>
    <font>
      <b/>
      <sz val="11"/>
      <color indexed="62"/>
      <name val="Arial"/>
      <family val="2"/>
    </font>
    <font>
      <u val="single"/>
      <sz val="12"/>
      <color indexed="12"/>
      <name val="SWISS"/>
      <family val="0"/>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u val="single"/>
      <sz val="10"/>
      <color indexed="8"/>
      <name val="Arial"/>
      <family val="2"/>
    </font>
    <font>
      <u val="single"/>
      <sz val="10"/>
      <color indexed="8"/>
      <name val="Arial"/>
      <family val="2"/>
    </font>
    <font>
      <b/>
      <sz val="10"/>
      <color indexed="12"/>
      <name val="Arial"/>
      <family val="2"/>
    </font>
    <font>
      <b/>
      <sz val="12"/>
      <color indexed="12"/>
      <name val="Arial"/>
      <family val="2"/>
    </font>
    <font>
      <sz val="12"/>
      <color indexed="12"/>
      <name val="Arial"/>
      <family val="2"/>
    </font>
    <font>
      <b/>
      <sz val="10"/>
      <color indexed="48"/>
      <name val="Arial"/>
      <family val="2"/>
    </font>
    <font>
      <sz val="12"/>
      <color indexed="8"/>
      <name val="Arial"/>
      <family val="2"/>
    </font>
    <font>
      <sz val="12"/>
      <color indexed="48"/>
      <name val="Arial"/>
      <family val="2"/>
    </font>
    <font>
      <sz val="10"/>
      <color indexed="48"/>
      <name val="Arial"/>
      <family val="2"/>
    </font>
    <font>
      <sz val="9"/>
      <color indexed="12"/>
      <name val="Arial"/>
      <family val="2"/>
    </font>
    <font>
      <sz val="14"/>
      <color indexed="8"/>
      <name val="Arial"/>
      <family val="2"/>
    </font>
    <font>
      <b/>
      <sz val="9"/>
      <color indexed="8"/>
      <name val="Arial"/>
      <family val="2"/>
    </font>
    <font>
      <sz val="9"/>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2"/>
      <color theme="11"/>
      <name val="SWISS"/>
      <family val="0"/>
    </font>
    <font>
      <sz val="10"/>
      <color rgb="FF006100"/>
      <name val="Arial"/>
      <family val="2"/>
    </font>
    <font>
      <b/>
      <sz val="15"/>
      <color theme="3"/>
      <name val="Arial"/>
      <family val="2"/>
    </font>
    <font>
      <b/>
      <sz val="13"/>
      <color theme="3"/>
      <name val="Arial"/>
      <family val="2"/>
    </font>
    <font>
      <b/>
      <sz val="11"/>
      <color theme="3"/>
      <name val="Arial"/>
      <family val="2"/>
    </font>
    <font>
      <u val="single"/>
      <sz val="12"/>
      <color theme="10"/>
      <name val="SWISS"/>
      <family val="0"/>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u val="single"/>
      <sz val="10"/>
      <color theme="1"/>
      <name val="Arial"/>
      <family val="2"/>
    </font>
    <font>
      <u val="single"/>
      <sz val="10"/>
      <color theme="1"/>
      <name val="Arial"/>
      <family val="2"/>
    </font>
    <font>
      <b/>
      <sz val="10"/>
      <color rgb="FF0000CC"/>
      <name val="Arial"/>
      <family val="2"/>
    </font>
    <font>
      <b/>
      <sz val="12"/>
      <color rgb="FF0000FF"/>
      <name val="Arial"/>
      <family val="2"/>
    </font>
    <font>
      <sz val="10"/>
      <color rgb="FF0000FF"/>
      <name val="Arial"/>
      <family val="2"/>
    </font>
    <font>
      <sz val="12"/>
      <color rgb="FF0000FF"/>
      <name val="Arial"/>
      <family val="2"/>
    </font>
    <font>
      <b/>
      <sz val="10"/>
      <color rgb="FF3333FF"/>
      <name val="Arial"/>
      <family val="2"/>
    </font>
    <font>
      <sz val="12"/>
      <color theme="1"/>
      <name val="Arial"/>
      <family val="2"/>
    </font>
    <font>
      <sz val="12"/>
      <color rgb="FF3333FF"/>
      <name val="Arial"/>
      <family val="2"/>
    </font>
    <font>
      <sz val="10"/>
      <color rgb="FF3333FF"/>
      <name val="Arial"/>
      <family val="2"/>
    </font>
    <font>
      <sz val="9"/>
      <color rgb="FF0000FF"/>
      <name val="Arial"/>
      <family val="2"/>
    </font>
    <font>
      <sz val="14"/>
      <color theme="1"/>
      <name val="Arial"/>
      <family val="2"/>
    </font>
    <font>
      <b/>
      <sz val="9"/>
      <color theme="1"/>
      <name val="Arial"/>
      <family val="2"/>
    </font>
    <font>
      <sz val="9"/>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CC"/>
        <bgColor indexed="64"/>
      </patternFill>
    </fill>
    <fill>
      <patternFill patternType="solid">
        <fgColor theme="0" tint="-0.1499900072813034"/>
        <bgColor indexed="64"/>
      </patternFill>
    </fill>
    <fill>
      <patternFill patternType="solid">
        <fgColor rgb="FFFFFF00"/>
        <bgColor indexed="64"/>
      </patternFill>
    </fill>
    <fill>
      <patternFill patternType="solid">
        <fgColor rgb="FFCCFFCC"/>
        <bgColor indexed="64"/>
      </patternFill>
    </fill>
    <fill>
      <patternFill patternType="solid">
        <fgColor theme="0" tint="-0.0499799996614456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color indexed="8"/>
      </top>
      <bottom>
        <color indexed="63"/>
      </bottom>
    </border>
    <border>
      <left style="double">
        <color indexed="8"/>
      </left>
      <right style="double">
        <color indexed="8"/>
      </right>
      <top style="double">
        <color indexed="8"/>
      </top>
      <bottom>
        <color indexed="63"/>
      </bottom>
    </border>
    <border>
      <left style="double">
        <color indexed="8"/>
      </left>
      <right>
        <color indexed="63"/>
      </right>
      <top style="double">
        <color indexed="8"/>
      </top>
      <bottom>
        <color indexed="63"/>
      </bottom>
    </border>
    <border>
      <left style="double">
        <color theme="1"/>
      </left>
      <right>
        <color indexed="63"/>
      </right>
      <top style="double">
        <color indexed="8"/>
      </top>
      <bottom>
        <color indexed="63"/>
      </bottom>
    </border>
    <border>
      <left style="double">
        <color theme="1"/>
      </left>
      <right>
        <color indexed="63"/>
      </right>
      <top>
        <color indexed="63"/>
      </top>
      <bottom>
        <color indexed="63"/>
      </bottom>
    </border>
    <border>
      <left style="double">
        <color indexed="8"/>
      </left>
      <right>
        <color indexed="63"/>
      </right>
      <top>
        <color indexed="63"/>
      </top>
      <bottom>
        <color indexed="63"/>
      </bottom>
    </border>
    <border>
      <left style="double">
        <color theme="1"/>
      </left>
      <right>
        <color indexed="63"/>
      </right>
      <top>
        <color indexed="63"/>
      </top>
      <bottom style="double">
        <color indexed="8"/>
      </bottom>
    </border>
    <border>
      <left style="double">
        <color indexed="8"/>
      </left>
      <right>
        <color indexed="63"/>
      </right>
      <top>
        <color indexed="63"/>
      </top>
      <bottom style="double">
        <color indexed="8"/>
      </bottom>
    </border>
    <border>
      <left>
        <color indexed="63"/>
      </left>
      <right style="double">
        <color theme="1"/>
      </right>
      <top>
        <color indexed="63"/>
      </top>
      <bottom>
        <color indexed="63"/>
      </bottom>
    </border>
    <border>
      <left>
        <color indexed="63"/>
      </left>
      <right style="double">
        <color theme="1"/>
      </right>
      <top>
        <color indexed="63"/>
      </top>
      <bottom style="double">
        <color theme="1"/>
      </bottom>
    </border>
    <border>
      <left style="double">
        <color indexed="8"/>
      </left>
      <right style="double">
        <color indexed="8"/>
      </right>
      <top>
        <color indexed="63"/>
      </top>
      <bottom>
        <color indexed="63"/>
      </bottom>
    </border>
    <border>
      <left>
        <color indexed="63"/>
      </left>
      <right>
        <color indexed="63"/>
      </right>
      <top>
        <color indexed="63"/>
      </top>
      <bottom style="double">
        <color indexed="8"/>
      </bottom>
    </border>
    <border>
      <left style="double">
        <color indexed="8"/>
      </left>
      <right style="double">
        <color theme="1"/>
      </right>
      <top>
        <color indexed="63"/>
      </top>
      <bottom>
        <color indexed="63"/>
      </bottom>
    </border>
    <border>
      <left style="double">
        <color theme="1"/>
      </left>
      <right>
        <color indexed="63"/>
      </right>
      <top>
        <color indexed="63"/>
      </top>
      <bottom style="double">
        <color theme="1"/>
      </bottom>
    </border>
    <border>
      <left>
        <color indexed="63"/>
      </left>
      <right style="double">
        <color indexed="8"/>
      </right>
      <top>
        <color indexed="63"/>
      </top>
      <bottom style="double">
        <color theme="1"/>
      </bottom>
    </border>
    <border>
      <left>
        <color indexed="63"/>
      </left>
      <right>
        <color indexed="63"/>
      </right>
      <top>
        <color indexed="63"/>
      </top>
      <bottom style="double">
        <color theme="1"/>
      </bottom>
    </border>
    <border>
      <left>
        <color indexed="63"/>
      </left>
      <right style="double">
        <color indexed="8"/>
      </right>
      <top>
        <color indexed="63"/>
      </top>
      <bottom>
        <color indexed="63"/>
      </bottom>
    </border>
    <border>
      <left>
        <color indexed="63"/>
      </left>
      <right>
        <color indexed="63"/>
      </right>
      <top>
        <color indexed="63"/>
      </top>
      <bottom style="double"/>
    </border>
    <border>
      <left>
        <color indexed="63"/>
      </left>
      <right style="double">
        <color theme="1"/>
      </right>
      <top style="double">
        <color theme="1"/>
      </top>
      <bottom>
        <color indexed="63"/>
      </bottom>
    </border>
    <border>
      <left style="double">
        <color theme="1"/>
      </left>
      <right>
        <color indexed="63"/>
      </right>
      <top style="double">
        <color theme="1"/>
      </top>
      <bottom>
        <color indexed="63"/>
      </bottom>
    </border>
    <border>
      <left>
        <color indexed="63"/>
      </left>
      <right style="double">
        <color indexed="8"/>
      </right>
      <top>
        <color indexed="63"/>
      </top>
      <bottom style="double">
        <color indexed="8"/>
      </bottom>
    </border>
    <border>
      <left>
        <color indexed="63"/>
      </left>
      <right>
        <color indexed="63"/>
      </right>
      <top style="double">
        <color theme="1"/>
      </top>
      <bottom style="double">
        <color theme="1"/>
      </bottom>
    </border>
    <border>
      <left style="double"/>
      <right>
        <color indexed="63"/>
      </right>
      <top>
        <color indexed="63"/>
      </top>
      <bottom>
        <color indexed="63"/>
      </bottom>
    </border>
    <border>
      <left style="double">
        <color theme="1"/>
      </left>
      <right>
        <color indexed="63"/>
      </right>
      <top style="double">
        <color theme="1"/>
      </top>
      <bottom style="double">
        <color theme="1"/>
      </bottom>
    </border>
    <border>
      <left style="double">
        <color indexed="8"/>
      </left>
      <right style="double">
        <color indexed="8"/>
      </right>
      <top style="double">
        <color theme="1"/>
      </top>
      <bottom>
        <color indexed="63"/>
      </bottom>
    </border>
    <border>
      <left>
        <color indexed="63"/>
      </left>
      <right style="double"/>
      <top style="thin"/>
      <bottom style="thin"/>
    </border>
    <border>
      <left style="double">
        <color indexed="8"/>
      </left>
      <right style="double">
        <color indexed="8"/>
      </right>
      <top>
        <color indexed="63"/>
      </top>
      <bottom style="double">
        <color indexed="8"/>
      </bottom>
    </border>
    <border>
      <left style="double">
        <color indexed="8"/>
      </left>
      <right style="double">
        <color indexed="8"/>
      </right>
      <top>
        <color indexed="63"/>
      </top>
      <bottom style="double">
        <color theme="1"/>
      </bottom>
    </border>
    <border>
      <left style="double">
        <color indexed="8"/>
      </left>
      <right style="double">
        <color indexed="8"/>
      </right>
      <top>
        <color indexed="63"/>
      </top>
      <bottom style="double"/>
    </border>
    <border>
      <left style="double">
        <color indexed="8"/>
      </left>
      <right style="double">
        <color theme="1"/>
      </right>
      <top>
        <color indexed="63"/>
      </top>
      <bottom style="double"/>
    </border>
    <border>
      <left style="double">
        <color indexed="8"/>
      </left>
      <right style="double">
        <color theme="1"/>
      </right>
      <top style="double"/>
      <bottom>
        <color indexed="63"/>
      </bottom>
    </border>
    <border>
      <left style="double">
        <color indexed="8"/>
      </left>
      <right style="double">
        <color theme="1"/>
      </right>
      <top>
        <color indexed="63"/>
      </top>
      <bottom style="double">
        <color theme="1"/>
      </bottom>
    </border>
    <border>
      <left style="double">
        <color indexed="8"/>
      </left>
      <right style="double">
        <color indexed="8"/>
      </right>
      <top style="double">
        <color indexed="8"/>
      </top>
      <bottom style="double">
        <color indexed="8"/>
      </bottom>
    </border>
    <border>
      <left style="double">
        <color theme="1"/>
      </left>
      <right style="double">
        <color indexed="8"/>
      </right>
      <top>
        <color indexed="63"/>
      </top>
      <bottom style="double">
        <color theme="1"/>
      </bottom>
    </border>
    <border>
      <left>
        <color indexed="63"/>
      </left>
      <right>
        <color indexed="63"/>
      </right>
      <top style="double">
        <color theme="1"/>
      </top>
      <bottom style="thin"/>
    </border>
    <border>
      <left style="thin"/>
      <right>
        <color indexed="63"/>
      </right>
      <top>
        <color indexed="63"/>
      </top>
      <bottom style="thin"/>
    </border>
    <border>
      <left style="thin"/>
      <right>
        <color indexed="63"/>
      </right>
      <top style="thin"/>
      <bottom style="thin"/>
    </border>
    <border>
      <left style="double">
        <color theme="1"/>
      </left>
      <right style="double">
        <color indexed="8"/>
      </right>
      <top style="double">
        <color theme="1"/>
      </top>
      <bottom>
        <color indexed="63"/>
      </bottom>
    </border>
    <border>
      <left>
        <color indexed="63"/>
      </left>
      <right style="double">
        <color theme="1"/>
      </right>
      <top style="double">
        <color theme="1"/>
      </top>
      <bottom style="double">
        <color theme="1"/>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71" fontId="4" fillId="0" borderId="0" applyFont="0" applyFill="0" applyBorder="0" applyAlignment="0" applyProtection="0"/>
    <xf numFmtId="169" fontId="4" fillId="0" borderId="0" applyFont="0" applyFill="0" applyBorder="0" applyAlignment="0" applyProtection="0"/>
    <xf numFmtId="170" fontId="4" fillId="0" borderId="0" applyFont="0" applyFill="0" applyBorder="0" applyAlignment="0" applyProtection="0"/>
    <xf numFmtId="168" fontId="4"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4"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7">
    <xf numFmtId="0" fontId="0" fillId="0" borderId="0" xfId="0" applyAlignment="1">
      <alignment/>
    </xf>
    <xf numFmtId="0" fontId="4" fillId="0" borderId="0" xfId="0" applyFont="1" applyBorder="1" applyAlignment="1">
      <alignment/>
    </xf>
    <xf numFmtId="0" fontId="7" fillId="0" borderId="10" xfId="0" applyFont="1" applyBorder="1" applyAlignment="1" applyProtection="1">
      <alignment/>
      <protection/>
    </xf>
    <xf numFmtId="0" fontId="4" fillId="0" borderId="10" xfId="0" applyFont="1" applyBorder="1" applyAlignment="1" applyProtection="1">
      <alignment/>
      <protection/>
    </xf>
    <xf numFmtId="0" fontId="7" fillId="0" borderId="11" xfId="0" applyFont="1" applyBorder="1" applyAlignment="1" applyProtection="1">
      <alignment/>
      <protection/>
    </xf>
    <xf numFmtId="0" fontId="4" fillId="0" borderId="0" xfId="0" applyFont="1" applyFill="1" applyBorder="1" applyAlignment="1" applyProtection="1">
      <alignment/>
      <protection/>
    </xf>
    <xf numFmtId="0" fontId="4" fillId="0" borderId="0" xfId="0" applyFont="1" applyFill="1" applyBorder="1" applyAlignment="1">
      <alignment/>
    </xf>
    <xf numFmtId="0" fontId="7" fillId="0" borderId="0" xfId="0" applyFont="1" applyBorder="1" applyAlignment="1" applyProtection="1">
      <alignment/>
      <protection/>
    </xf>
    <xf numFmtId="0" fontId="6" fillId="0" borderId="12" xfId="0" applyFont="1" applyBorder="1" applyAlignment="1" applyProtection="1">
      <alignment horizontal="center"/>
      <protection/>
    </xf>
    <xf numFmtId="0" fontId="6" fillId="0" borderId="10" xfId="0" applyFont="1" applyBorder="1" applyAlignment="1" applyProtection="1">
      <alignment horizontal="center"/>
      <protection/>
    </xf>
    <xf numFmtId="0" fontId="6" fillId="0" borderId="11" xfId="0" applyFont="1" applyBorder="1" applyAlignment="1" applyProtection="1">
      <alignment horizontal="center"/>
      <protection/>
    </xf>
    <xf numFmtId="0" fontId="1" fillId="0" borderId="0" xfId="0" applyFont="1" applyFill="1" applyBorder="1" applyAlignment="1">
      <alignment/>
    </xf>
    <xf numFmtId="0" fontId="6" fillId="0" borderId="13" xfId="0" applyFont="1" applyBorder="1" applyAlignment="1" applyProtection="1">
      <alignment/>
      <protection/>
    </xf>
    <xf numFmtId="0" fontId="4" fillId="0" borderId="14" xfId="0" applyFont="1" applyBorder="1" applyAlignment="1" applyProtection="1">
      <alignment/>
      <protection/>
    </xf>
    <xf numFmtId="0" fontId="11" fillId="0" borderId="0" xfId="0" applyFont="1" applyBorder="1" applyAlignment="1" applyProtection="1">
      <alignment/>
      <protection/>
    </xf>
    <xf numFmtId="0" fontId="6" fillId="0" borderId="14" xfId="0" applyFont="1" applyFill="1" applyBorder="1" applyAlignment="1" applyProtection="1">
      <alignment/>
      <protection/>
    </xf>
    <xf numFmtId="164" fontId="8" fillId="0" borderId="15" xfId="0" applyNumberFormat="1" applyFont="1" applyFill="1" applyBorder="1" applyAlignment="1" applyProtection="1">
      <alignment/>
      <protection/>
    </xf>
    <xf numFmtId="0" fontId="1" fillId="33" borderId="16" xfId="0" applyFont="1" applyFill="1" applyBorder="1" applyAlignment="1" applyProtection="1">
      <alignment horizontal="left"/>
      <protection/>
    </xf>
    <xf numFmtId="0" fontId="4" fillId="33" borderId="0" xfId="0" applyFont="1" applyFill="1" applyBorder="1" applyAlignment="1" applyProtection="1">
      <alignment/>
      <protection/>
    </xf>
    <xf numFmtId="0" fontId="1" fillId="0" borderId="17" xfId="0" applyFont="1" applyBorder="1" applyAlignment="1" applyProtection="1">
      <alignment/>
      <protection/>
    </xf>
    <xf numFmtId="0" fontId="4" fillId="33" borderId="18" xfId="0" applyFont="1" applyFill="1" applyBorder="1" applyAlignment="1" applyProtection="1">
      <alignment/>
      <protection/>
    </xf>
    <xf numFmtId="0" fontId="4" fillId="0" borderId="19" xfId="0" applyFont="1" applyFill="1" applyBorder="1" applyAlignment="1" applyProtection="1">
      <alignment/>
      <protection/>
    </xf>
    <xf numFmtId="0" fontId="73" fillId="0" borderId="13" xfId="0" applyFont="1" applyBorder="1" applyAlignment="1" applyProtection="1">
      <alignment/>
      <protection/>
    </xf>
    <xf numFmtId="0" fontId="74" fillId="0" borderId="10" xfId="0" applyFont="1" applyBorder="1" applyAlignment="1" applyProtection="1">
      <alignment/>
      <protection/>
    </xf>
    <xf numFmtId="204" fontId="54" fillId="0" borderId="0" xfId="0" applyNumberFormat="1" applyFont="1" applyBorder="1" applyAlignment="1">
      <alignment/>
    </xf>
    <xf numFmtId="0" fontId="54" fillId="0" borderId="0" xfId="0" applyFont="1" applyFill="1" applyBorder="1" applyAlignment="1" applyProtection="1">
      <alignment horizontal="left"/>
      <protection/>
    </xf>
    <xf numFmtId="0" fontId="6" fillId="0" borderId="0" xfId="0" applyFont="1" applyFill="1" applyBorder="1" applyAlignment="1" applyProtection="1">
      <alignment/>
      <protection/>
    </xf>
    <xf numFmtId="0" fontId="1" fillId="0" borderId="0" xfId="0" applyFont="1" applyFill="1" applyBorder="1" applyAlignment="1" applyProtection="1">
      <alignment horizontal="left"/>
      <protection/>
    </xf>
    <xf numFmtId="0" fontId="71" fillId="0" borderId="0" xfId="0" applyFont="1" applyFill="1" applyBorder="1" applyAlignment="1">
      <alignment/>
    </xf>
    <xf numFmtId="0" fontId="1" fillId="0" borderId="0" xfId="0" applyFont="1" applyFill="1" applyBorder="1" applyAlignment="1" applyProtection="1">
      <alignment/>
      <protection/>
    </xf>
    <xf numFmtId="204" fontId="73" fillId="0" borderId="0" xfId="0" applyNumberFormat="1" applyFont="1" applyFill="1" applyBorder="1" applyAlignment="1">
      <alignment/>
    </xf>
    <xf numFmtId="0" fontId="6" fillId="0" borderId="0" xfId="0" applyFont="1" applyFill="1" applyBorder="1" applyAlignment="1">
      <alignment/>
    </xf>
    <xf numFmtId="164" fontId="8" fillId="0" borderId="20" xfId="0" applyNumberFormat="1" applyFont="1" applyFill="1" applyBorder="1" applyAlignment="1" applyProtection="1">
      <alignment/>
      <protection/>
    </xf>
    <xf numFmtId="204" fontId="54" fillId="0" borderId="0" xfId="0" applyNumberFormat="1" applyFont="1" applyBorder="1" applyAlignment="1">
      <alignment vertical="top"/>
    </xf>
    <xf numFmtId="0" fontId="4" fillId="0" borderId="0" xfId="0" applyFont="1" applyFill="1" applyBorder="1" applyAlignment="1">
      <alignment vertical="top"/>
    </xf>
    <xf numFmtId="0" fontId="4" fillId="0" borderId="0" xfId="0" applyFont="1" applyFill="1" applyBorder="1" applyAlignment="1" applyProtection="1">
      <alignment vertical="top"/>
      <protection/>
    </xf>
    <xf numFmtId="37" fontId="1" fillId="0" borderId="17" xfId="0" applyNumberFormat="1" applyFont="1" applyBorder="1" applyAlignment="1" applyProtection="1">
      <alignment horizontal="center"/>
      <protection/>
    </xf>
    <xf numFmtId="37" fontId="1" fillId="0" borderId="21" xfId="0" applyNumberFormat="1" applyFont="1" applyBorder="1" applyAlignment="1" applyProtection="1">
      <alignment horizontal="center"/>
      <protection/>
    </xf>
    <xf numFmtId="0" fontId="11" fillId="0" borderId="14" xfId="0" applyFont="1" applyBorder="1" applyAlignment="1" applyProtection="1">
      <alignment/>
      <protection/>
    </xf>
    <xf numFmtId="0" fontId="5" fillId="0" borderId="0" xfId="0" applyFont="1" applyAlignment="1" applyProtection="1">
      <alignment/>
      <protection/>
    </xf>
    <xf numFmtId="0" fontId="4" fillId="0" borderId="0" xfId="0" applyFont="1" applyBorder="1" applyAlignment="1" applyProtection="1">
      <alignment/>
      <protection/>
    </xf>
    <xf numFmtId="0" fontId="4" fillId="0" borderId="21" xfId="0" applyFont="1" applyBorder="1" applyAlignment="1" applyProtection="1">
      <alignment/>
      <protection/>
    </xf>
    <xf numFmtId="0" fontId="8" fillId="0" borderId="20" xfId="0" applyNumberFormat="1" applyFont="1" applyFill="1" applyBorder="1" applyAlignment="1" applyProtection="1">
      <alignment/>
      <protection/>
    </xf>
    <xf numFmtId="206" fontId="54" fillId="0" borderId="20" xfId="0" applyNumberFormat="1" applyFont="1" applyBorder="1" applyAlignment="1" applyProtection="1">
      <alignment/>
      <protection/>
    </xf>
    <xf numFmtId="0" fontId="8" fillId="0" borderId="20" xfId="0" applyNumberFormat="1" applyFont="1" applyBorder="1" applyAlignment="1" applyProtection="1">
      <alignment/>
      <protection/>
    </xf>
    <xf numFmtId="0" fontId="4" fillId="0" borderId="11" xfId="0" applyNumberFormat="1" applyFont="1" applyBorder="1" applyAlignment="1" applyProtection="1">
      <alignment/>
      <protection/>
    </xf>
    <xf numFmtId="0" fontId="8" fillId="0" borderId="15" xfId="0" applyNumberFormat="1" applyFont="1" applyFill="1" applyBorder="1" applyAlignment="1" applyProtection="1">
      <alignment/>
      <protection/>
    </xf>
    <xf numFmtId="0" fontId="4" fillId="0" borderId="12" xfId="0" applyNumberFormat="1" applyFont="1" applyBorder="1" applyAlignment="1" applyProtection="1">
      <alignment/>
      <protection/>
    </xf>
    <xf numFmtId="0" fontId="8" fillId="0" borderId="15" xfId="0" applyNumberFormat="1" applyFont="1" applyBorder="1" applyAlignment="1" applyProtection="1">
      <alignment/>
      <protection/>
    </xf>
    <xf numFmtId="0" fontId="4" fillId="0" borderId="22" xfId="0" applyNumberFormat="1" applyFont="1" applyFill="1" applyBorder="1" applyAlignment="1" applyProtection="1">
      <alignment/>
      <protection/>
    </xf>
    <xf numFmtId="0" fontId="4" fillId="0" borderId="22" xfId="0" applyNumberFormat="1" applyFont="1" applyBorder="1" applyAlignment="1" applyProtection="1">
      <alignment/>
      <protection/>
    </xf>
    <xf numFmtId="0" fontId="6" fillId="0" borderId="0" xfId="0" applyFont="1" applyBorder="1" applyAlignment="1">
      <alignment wrapText="1"/>
    </xf>
    <xf numFmtId="0" fontId="0" fillId="0" borderId="0" xfId="0" applyBorder="1" applyAlignment="1">
      <alignment/>
    </xf>
    <xf numFmtId="0" fontId="6" fillId="0" borderId="0" xfId="0" applyFont="1" applyBorder="1" applyAlignment="1">
      <alignment/>
    </xf>
    <xf numFmtId="0" fontId="4" fillId="0" borderId="0" xfId="0" applyFont="1" applyBorder="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wrapText="1"/>
    </xf>
    <xf numFmtId="0" fontId="0" fillId="0" borderId="0" xfId="0" applyFont="1" applyBorder="1" applyAlignment="1">
      <alignment/>
    </xf>
    <xf numFmtId="0" fontId="5" fillId="0" borderId="0" xfId="0" applyFont="1" applyBorder="1" applyAlignment="1">
      <alignment wrapText="1"/>
    </xf>
    <xf numFmtId="0" fontId="4"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75" fillId="0" borderId="0" xfId="0" applyNumberFormat="1" applyFont="1" applyFill="1" applyBorder="1" applyAlignment="1" applyProtection="1">
      <alignment/>
      <protection/>
    </xf>
    <xf numFmtId="0" fontId="1" fillId="33" borderId="23" xfId="0" applyFont="1" applyFill="1" applyBorder="1" applyAlignment="1" applyProtection="1">
      <alignment/>
      <protection/>
    </xf>
    <xf numFmtId="0" fontId="1" fillId="0" borderId="13" xfId="0" applyFont="1" applyBorder="1" applyAlignment="1" applyProtection="1">
      <alignment/>
      <protection/>
    </xf>
    <xf numFmtId="0" fontId="1" fillId="0" borderId="16" xfId="0" applyFont="1" applyBorder="1" applyAlignment="1" applyProtection="1">
      <alignment/>
      <protection/>
    </xf>
    <xf numFmtId="0" fontId="8" fillId="34" borderId="20" xfId="0" applyNumberFormat="1" applyFont="1" applyFill="1" applyBorder="1" applyAlignment="1" applyProtection="1">
      <alignment/>
      <protection/>
    </xf>
    <xf numFmtId="0" fontId="8" fillId="34" borderId="15" xfId="0" applyNumberFormat="1" applyFont="1" applyFill="1" applyBorder="1" applyAlignment="1" applyProtection="1">
      <alignment/>
      <protection/>
    </xf>
    <xf numFmtId="0" fontId="8" fillId="34" borderId="24" xfId="0" applyNumberFormat="1" applyFont="1" applyFill="1" applyBorder="1" applyAlignment="1" applyProtection="1">
      <alignment/>
      <protection/>
    </xf>
    <xf numFmtId="0" fontId="8" fillId="34" borderId="25" xfId="0" applyNumberFormat="1" applyFont="1" applyFill="1" applyBorder="1" applyAlignment="1" applyProtection="1">
      <alignment/>
      <protection/>
    </xf>
    <xf numFmtId="0" fontId="8" fillId="34" borderId="26" xfId="0" applyNumberFormat="1" applyFont="1" applyFill="1" applyBorder="1" applyAlignment="1" applyProtection="1">
      <alignment/>
      <protection/>
    </xf>
    <xf numFmtId="0" fontId="8" fillId="34" borderId="0" xfId="0" applyNumberFormat="1" applyFont="1" applyFill="1" applyBorder="1" applyAlignment="1" applyProtection="1">
      <alignment/>
      <protection/>
    </xf>
    <xf numFmtId="0" fontId="4" fillId="0" borderId="0" xfId="0" applyFont="1" applyBorder="1" applyAlignment="1" applyProtection="1">
      <alignment horizontal="right"/>
      <protection/>
    </xf>
    <xf numFmtId="0" fontId="4" fillId="0" borderId="18" xfId="0" applyFont="1" applyFill="1" applyBorder="1" applyAlignment="1" applyProtection="1">
      <alignment horizontal="right"/>
      <protection/>
    </xf>
    <xf numFmtId="17" fontId="4" fillId="0" borderId="27" xfId="0" applyNumberFormat="1" applyFont="1" applyBorder="1" applyAlignment="1" applyProtection="1">
      <alignment/>
      <protection/>
    </xf>
    <xf numFmtId="0" fontId="54" fillId="0" borderId="11" xfId="0" applyNumberFormat="1" applyFont="1" applyBorder="1" applyAlignment="1" applyProtection="1">
      <alignment/>
      <protection/>
    </xf>
    <xf numFmtId="0" fontId="5" fillId="35" borderId="0" xfId="0" applyFont="1" applyFill="1" applyAlignment="1" applyProtection="1">
      <alignment/>
      <protection/>
    </xf>
    <xf numFmtId="0" fontId="1" fillId="35" borderId="28" xfId="0" applyFont="1" applyFill="1" applyBorder="1" applyAlignment="1" applyProtection="1">
      <alignment horizontal="right"/>
      <protection/>
    </xf>
    <xf numFmtId="0" fontId="5" fillId="0" borderId="0" xfId="0" applyFont="1" applyAlignment="1" applyProtection="1">
      <alignment vertical="top"/>
      <protection/>
    </xf>
    <xf numFmtId="0" fontId="11" fillId="0" borderId="29" xfId="0" applyFont="1" applyBorder="1" applyAlignment="1" applyProtection="1">
      <alignment/>
      <protection/>
    </xf>
    <xf numFmtId="0" fontId="11" fillId="0" borderId="28" xfId="0" applyFont="1" applyBorder="1" applyAlignment="1" applyProtection="1">
      <alignment/>
      <protection/>
    </xf>
    <xf numFmtId="0" fontId="11" fillId="0" borderId="14" xfId="0" applyFont="1" applyBorder="1" applyAlignment="1" applyProtection="1">
      <alignment/>
      <protection/>
    </xf>
    <xf numFmtId="0" fontId="11" fillId="0" borderId="18" xfId="0" applyFont="1" applyBorder="1" applyAlignment="1" applyProtection="1">
      <alignment/>
      <protection/>
    </xf>
    <xf numFmtId="0" fontId="76" fillId="0" borderId="0" xfId="0" applyNumberFormat="1" applyFont="1" applyBorder="1" applyAlignment="1" applyProtection="1">
      <alignment horizontal="left"/>
      <protection/>
    </xf>
    <xf numFmtId="0" fontId="11" fillId="0" borderId="16" xfId="0" applyFont="1" applyBorder="1" applyAlignment="1" applyProtection="1">
      <alignment/>
      <protection/>
    </xf>
    <xf numFmtId="0" fontId="11" fillId="0" borderId="30" xfId="0" applyFont="1" applyBorder="1" applyAlignment="1" applyProtection="1">
      <alignment/>
      <protection/>
    </xf>
    <xf numFmtId="0" fontId="4" fillId="0" borderId="0" xfId="0" applyFont="1" applyAlignment="1" applyProtection="1">
      <alignment horizontal="right"/>
      <protection/>
    </xf>
    <xf numFmtId="0" fontId="77" fillId="0" borderId="25" xfId="0" applyFont="1" applyBorder="1" applyAlignment="1" applyProtection="1">
      <alignment/>
      <protection/>
    </xf>
    <xf numFmtId="0" fontId="78" fillId="0" borderId="0" xfId="0" applyFont="1" applyAlignment="1" applyProtection="1">
      <alignment/>
      <protection/>
    </xf>
    <xf numFmtId="0" fontId="77" fillId="0" borderId="0" xfId="0" applyFont="1" applyBorder="1" applyAlignment="1" applyProtection="1">
      <alignment/>
      <protection/>
    </xf>
    <xf numFmtId="0" fontId="77" fillId="0" borderId="18" xfId="0" applyFont="1" applyBorder="1" applyAlignment="1" applyProtection="1">
      <alignment/>
      <protection/>
    </xf>
    <xf numFmtId="0" fontId="77" fillId="0" borderId="19" xfId="0" applyFont="1" applyBorder="1" applyAlignment="1" applyProtection="1">
      <alignment/>
      <protection/>
    </xf>
    <xf numFmtId="204" fontId="77" fillId="0" borderId="0" xfId="0" applyNumberFormat="1" applyFont="1" applyBorder="1" applyAlignment="1" applyProtection="1">
      <alignment/>
      <protection/>
    </xf>
    <xf numFmtId="204" fontId="77" fillId="0" borderId="28" xfId="0" applyNumberFormat="1" applyFont="1" applyBorder="1" applyAlignment="1" applyProtection="1">
      <alignment/>
      <protection/>
    </xf>
    <xf numFmtId="204" fontId="78" fillId="0" borderId="0" xfId="0" applyNumberFormat="1" applyFont="1" applyAlignment="1" applyProtection="1">
      <alignment/>
      <protection/>
    </xf>
    <xf numFmtId="0" fontId="78" fillId="0" borderId="25" xfId="0" applyFont="1" applyBorder="1" applyAlignment="1" applyProtection="1">
      <alignment/>
      <protection/>
    </xf>
    <xf numFmtId="0" fontId="78" fillId="0" borderId="0" xfId="0" applyFont="1" applyBorder="1" applyAlignment="1" applyProtection="1">
      <alignment/>
      <protection/>
    </xf>
    <xf numFmtId="0" fontId="77" fillId="0" borderId="24" xfId="0" applyFont="1" applyBorder="1" applyAlignment="1" applyProtection="1">
      <alignment/>
      <protection/>
    </xf>
    <xf numFmtId="0" fontId="77" fillId="0" borderId="26" xfId="0" applyFont="1" applyBorder="1" applyAlignment="1" applyProtection="1">
      <alignment/>
      <protection/>
    </xf>
    <xf numFmtId="0" fontId="78" fillId="0" borderId="31" xfId="0" applyFont="1" applyBorder="1" applyAlignment="1" applyProtection="1">
      <alignment/>
      <protection/>
    </xf>
    <xf numFmtId="0" fontId="77" fillId="0" borderId="31" xfId="0" applyFont="1" applyBorder="1" applyAlignment="1" applyProtection="1">
      <alignment/>
      <protection/>
    </xf>
    <xf numFmtId="204" fontId="79" fillId="0" borderId="31" xfId="0" applyNumberFormat="1" applyFont="1" applyBorder="1" applyAlignment="1" applyProtection="1">
      <alignment/>
      <protection/>
    </xf>
    <xf numFmtId="204" fontId="1" fillId="0" borderId="23" xfId="0" applyNumberFormat="1" applyFont="1" applyBorder="1" applyAlignment="1" applyProtection="1">
      <alignment/>
      <protection/>
    </xf>
    <xf numFmtId="0" fontId="5" fillId="0" borderId="25" xfId="0" applyFont="1" applyBorder="1" applyAlignment="1" applyProtection="1">
      <alignment/>
      <protection/>
    </xf>
    <xf numFmtId="0" fontId="5" fillId="0" borderId="0" xfId="0" applyFont="1" applyBorder="1" applyAlignment="1" applyProtection="1">
      <alignment/>
      <protection/>
    </xf>
    <xf numFmtId="204" fontId="54" fillId="0" borderId="14" xfId="0" applyNumberFormat="1" applyFont="1" applyBorder="1" applyAlignment="1" applyProtection="1">
      <alignment/>
      <protection/>
    </xf>
    <xf numFmtId="0" fontId="80" fillId="0" borderId="0" xfId="0" applyNumberFormat="1" applyFont="1" applyBorder="1" applyAlignment="1" applyProtection="1">
      <alignment/>
      <protection/>
    </xf>
    <xf numFmtId="0" fontId="54" fillId="0" borderId="0" xfId="0" applyNumberFormat="1" applyFont="1" applyBorder="1" applyAlignment="1" applyProtection="1">
      <alignment/>
      <protection/>
    </xf>
    <xf numFmtId="0" fontId="80" fillId="0" borderId="0" xfId="0" applyFont="1" applyAlignment="1" applyProtection="1">
      <alignment/>
      <protection/>
    </xf>
    <xf numFmtId="0" fontId="71" fillId="0" borderId="10" xfId="0" applyFont="1" applyBorder="1" applyAlignment="1" applyProtection="1">
      <alignment/>
      <protection/>
    </xf>
    <xf numFmtId="0" fontId="54" fillId="0" borderId="11" xfId="0" applyFont="1" applyBorder="1" applyAlignment="1" applyProtection="1">
      <alignment/>
      <protection/>
    </xf>
    <xf numFmtId="0" fontId="5" fillId="33" borderId="25" xfId="0" applyFont="1" applyFill="1" applyBorder="1" applyAlignment="1" applyProtection="1">
      <alignment/>
      <protection/>
    </xf>
    <xf numFmtId="0" fontId="4" fillId="33" borderId="25" xfId="0" applyFont="1" applyFill="1" applyBorder="1" applyAlignment="1" applyProtection="1">
      <alignment/>
      <protection/>
    </xf>
    <xf numFmtId="0" fontId="5" fillId="0" borderId="0" xfId="0" applyFont="1" applyFill="1" applyBorder="1" applyAlignment="1" applyProtection="1">
      <alignment/>
      <protection/>
    </xf>
    <xf numFmtId="0" fontId="5" fillId="0" borderId="0" xfId="0" applyFont="1" applyFill="1" applyAlignment="1" applyProtection="1">
      <alignment/>
      <protection/>
    </xf>
    <xf numFmtId="0" fontId="80" fillId="0" borderId="0" xfId="0" applyNumberFormat="1" applyFont="1" applyFill="1" applyBorder="1" applyAlignment="1" applyProtection="1">
      <alignment/>
      <protection/>
    </xf>
    <xf numFmtId="0" fontId="54" fillId="0" borderId="0" xfId="0" applyNumberFormat="1" applyFont="1" applyFill="1" applyBorder="1" applyAlignment="1" applyProtection="1">
      <alignment/>
      <protection/>
    </xf>
    <xf numFmtId="0" fontId="80" fillId="0" borderId="0" xfId="0" applyFont="1" applyFill="1" applyAlignment="1" applyProtection="1">
      <alignment/>
      <protection/>
    </xf>
    <xf numFmtId="0" fontId="80" fillId="0" borderId="0" xfId="0" applyFont="1" applyFill="1" applyBorder="1" applyAlignment="1" applyProtection="1">
      <alignment/>
      <protection/>
    </xf>
    <xf numFmtId="0" fontId="54" fillId="0" borderId="0" xfId="0" applyFont="1" applyFill="1" applyBorder="1" applyAlignment="1" applyProtection="1">
      <alignment/>
      <protection/>
    </xf>
    <xf numFmtId="0" fontId="81" fillId="0" borderId="0" xfId="0" applyFont="1" applyFill="1" applyBorder="1" applyAlignment="1" applyProtection="1">
      <alignment/>
      <protection/>
    </xf>
    <xf numFmtId="0" fontId="82" fillId="0" borderId="0" xfId="0" applyFont="1" applyFill="1" applyBorder="1" applyAlignment="1" applyProtection="1">
      <alignment/>
      <protection/>
    </xf>
    <xf numFmtId="0" fontId="81" fillId="0" borderId="0" xfId="0" applyFont="1" applyFill="1" applyAlignment="1" applyProtection="1">
      <alignment/>
      <protection/>
    </xf>
    <xf numFmtId="0" fontId="5" fillId="33" borderId="0" xfId="0" applyFont="1" applyFill="1" applyBorder="1" applyAlignment="1" applyProtection="1">
      <alignment/>
      <protection/>
    </xf>
    <xf numFmtId="0" fontId="4" fillId="33" borderId="21" xfId="0" applyFont="1" applyFill="1" applyBorder="1" applyAlignment="1" applyProtection="1">
      <alignment/>
      <protection/>
    </xf>
    <xf numFmtId="0" fontId="4" fillId="0" borderId="22" xfId="0" applyFont="1" applyBorder="1" applyAlignment="1" applyProtection="1">
      <alignment/>
      <protection/>
    </xf>
    <xf numFmtId="0" fontId="4" fillId="0" borderId="23" xfId="0" applyFont="1" applyFill="1" applyBorder="1" applyAlignment="1" applyProtection="1">
      <alignment/>
      <protection/>
    </xf>
    <xf numFmtId="0" fontId="4" fillId="0" borderId="25" xfId="0" applyFont="1" applyFill="1" applyBorder="1" applyAlignment="1" applyProtection="1">
      <alignment/>
      <protection/>
    </xf>
    <xf numFmtId="0" fontId="4" fillId="0" borderId="18" xfId="0" applyFont="1" applyFill="1" applyBorder="1" applyAlignment="1" applyProtection="1">
      <alignment/>
      <protection/>
    </xf>
    <xf numFmtId="0" fontId="1" fillId="36" borderId="15" xfId="0" applyFont="1" applyFill="1" applyBorder="1" applyAlignment="1" applyProtection="1">
      <alignment/>
      <protection/>
    </xf>
    <xf numFmtId="0" fontId="1" fillId="33" borderId="0" xfId="0" applyFont="1" applyFill="1" applyBorder="1" applyAlignment="1" applyProtection="1">
      <alignment/>
      <protection/>
    </xf>
    <xf numFmtId="0" fontId="1" fillId="0" borderId="25" xfId="0" applyFont="1" applyFill="1" applyBorder="1" applyAlignment="1" applyProtection="1">
      <alignment/>
      <protection/>
    </xf>
    <xf numFmtId="0" fontId="12" fillId="0" borderId="0" xfId="0" applyNumberFormat="1" applyFont="1" applyBorder="1" applyAlignment="1" applyProtection="1">
      <alignment/>
      <protection/>
    </xf>
    <xf numFmtId="0" fontId="5" fillId="0" borderId="0" xfId="0" applyNumberFormat="1" applyFont="1" applyFill="1" applyAlignment="1" applyProtection="1">
      <alignment/>
      <protection/>
    </xf>
    <xf numFmtId="0" fontId="12" fillId="0" borderId="0" xfId="0" applyNumberFormat="1" applyFont="1" applyAlignment="1" applyProtection="1">
      <alignment/>
      <protection/>
    </xf>
    <xf numFmtId="0" fontId="16" fillId="0" borderId="0" xfId="0" applyNumberFormat="1" applyFont="1" applyBorder="1" applyAlignment="1" applyProtection="1">
      <alignment/>
      <protection/>
    </xf>
    <xf numFmtId="0" fontId="10" fillId="0" borderId="0" xfId="0" applyNumberFormat="1" applyFont="1" applyBorder="1" applyAlignment="1" applyProtection="1">
      <alignment/>
      <protection/>
    </xf>
    <xf numFmtId="0" fontId="10" fillId="0" borderId="0" xfId="0" applyNumberFormat="1" applyFont="1" applyAlignment="1" applyProtection="1">
      <alignment/>
      <protection/>
    </xf>
    <xf numFmtId="0" fontId="5" fillId="0" borderId="0" xfId="0" applyNumberFormat="1" applyFont="1" applyAlignment="1" applyProtection="1">
      <alignment/>
      <protection/>
    </xf>
    <xf numFmtId="0" fontId="1" fillId="0" borderId="14" xfId="0" applyFont="1" applyBorder="1" applyAlignment="1" applyProtection="1">
      <alignment/>
      <protection/>
    </xf>
    <xf numFmtId="0" fontId="1" fillId="33" borderId="14" xfId="0" applyFont="1" applyFill="1" applyBorder="1" applyAlignment="1" applyProtection="1">
      <alignment/>
      <protection/>
    </xf>
    <xf numFmtId="0" fontId="4" fillId="0" borderId="23" xfId="0" applyFont="1" applyBorder="1" applyAlignment="1" applyProtection="1">
      <alignment/>
      <protection/>
    </xf>
    <xf numFmtId="204" fontId="4" fillId="0" borderId="14" xfId="0" applyNumberFormat="1" applyFont="1" applyBorder="1" applyAlignment="1" applyProtection="1">
      <alignment/>
      <protection/>
    </xf>
    <xf numFmtId="204" fontId="4" fillId="0" borderId="23" xfId="0" applyNumberFormat="1" applyFont="1" applyBorder="1" applyAlignment="1" applyProtection="1">
      <alignment/>
      <protection/>
    </xf>
    <xf numFmtId="204" fontId="4" fillId="0" borderId="32" xfId="0" applyNumberFormat="1" applyFont="1" applyBorder="1" applyAlignment="1" applyProtection="1">
      <alignment/>
      <protection/>
    </xf>
    <xf numFmtId="204" fontId="1" fillId="0" borderId="33" xfId="0" applyNumberFormat="1" applyFont="1" applyBorder="1" applyAlignment="1" applyProtection="1">
      <alignment/>
      <protection/>
    </xf>
    <xf numFmtId="204" fontId="6" fillId="0" borderId="14" xfId="0" applyNumberFormat="1" applyFont="1" applyBorder="1" applyAlignment="1" applyProtection="1">
      <alignment/>
      <protection/>
    </xf>
    <xf numFmtId="204" fontId="7" fillId="0" borderId="14" xfId="0" applyNumberFormat="1" applyFont="1" applyBorder="1" applyAlignment="1" applyProtection="1">
      <alignment/>
      <protection/>
    </xf>
    <xf numFmtId="0" fontId="4" fillId="0" borderId="14" xfId="0" applyFont="1" applyFill="1" applyBorder="1" applyAlignment="1" applyProtection="1">
      <alignment/>
      <protection/>
    </xf>
    <xf numFmtId="199" fontId="79" fillId="0" borderId="0" xfId="0" applyNumberFormat="1" applyFont="1" applyFill="1" applyBorder="1" applyAlignment="1" applyProtection="1">
      <alignment/>
      <protection/>
    </xf>
    <xf numFmtId="0" fontId="4" fillId="0" borderId="32" xfId="0" applyFont="1" applyFill="1" applyBorder="1" applyAlignment="1" applyProtection="1">
      <alignment/>
      <protection/>
    </xf>
    <xf numFmtId="0" fontId="4" fillId="0" borderId="11" xfId="0" applyFont="1" applyBorder="1" applyAlignment="1" applyProtection="1">
      <alignment/>
      <protection locked="0"/>
    </xf>
    <xf numFmtId="0" fontId="4" fillId="0" borderId="12" xfId="0" applyFont="1" applyBorder="1" applyAlignment="1" applyProtection="1">
      <alignment/>
      <protection locked="0"/>
    </xf>
    <xf numFmtId="0" fontId="77" fillId="0" borderId="34" xfId="0" applyNumberFormat="1" applyFont="1" applyFill="1" applyBorder="1" applyAlignment="1" applyProtection="1">
      <alignment/>
      <protection locked="0"/>
    </xf>
    <xf numFmtId="0" fontId="1" fillId="0" borderId="0" xfId="0" applyFont="1" applyBorder="1" applyAlignment="1">
      <alignment wrapText="1"/>
    </xf>
    <xf numFmtId="14" fontId="83" fillId="0" borderId="0" xfId="0" applyNumberFormat="1" applyFont="1" applyAlignment="1" applyProtection="1">
      <alignment horizontal="left"/>
      <protection locked="0"/>
    </xf>
    <xf numFmtId="49" fontId="76" fillId="0" borderId="21" xfId="0" applyNumberFormat="1" applyFont="1" applyBorder="1" applyAlignment="1" applyProtection="1">
      <alignment/>
      <protection locked="0"/>
    </xf>
    <xf numFmtId="0" fontId="54" fillId="0" borderId="14" xfId="0" applyFont="1" applyFill="1" applyBorder="1" applyAlignment="1" applyProtection="1">
      <alignment horizontal="left"/>
      <protection/>
    </xf>
    <xf numFmtId="0" fontId="84" fillId="35" borderId="0" xfId="0" applyFont="1" applyFill="1" applyAlignment="1">
      <alignment/>
    </xf>
    <xf numFmtId="0" fontId="84" fillId="0" borderId="0" xfId="0" applyFont="1" applyAlignment="1">
      <alignment/>
    </xf>
    <xf numFmtId="2" fontId="0" fillId="0" borderId="0" xfId="0" applyNumberFormat="1" applyAlignment="1">
      <alignment/>
    </xf>
    <xf numFmtId="0" fontId="4" fillId="0" borderId="0" xfId="0" applyFont="1" applyFill="1" applyBorder="1" applyAlignment="1" applyProtection="1">
      <alignment horizontal="right"/>
      <protection/>
    </xf>
    <xf numFmtId="0" fontId="85" fillId="0" borderId="0" xfId="0" applyNumberFormat="1" applyFont="1" applyFill="1" applyAlignment="1" applyProtection="1">
      <alignment horizontal="right"/>
      <protection/>
    </xf>
    <xf numFmtId="49" fontId="76" fillId="0" borderId="0" xfId="0" applyNumberFormat="1" applyFont="1" applyBorder="1" applyAlignment="1" applyProtection="1">
      <alignment/>
      <protection locked="0"/>
    </xf>
    <xf numFmtId="49" fontId="83" fillId="0" borderId="0" xfId="0" applyNumberFormat="1" applyFont="1" applyAlignment="1" applyProtection="1">
      <alignment/>
      <protection locked="0"/>
    </xf>
    <xf numFmtId="49" fontId="5" fillId="0" borderId="0" xfId="0" applyNumberFormat="1" applyFont="1" applyAlignment="1" applyProtection="1">
      <alignment/>
      <protection/>
    </xf>
    <xf numFmtId="0" fontId="4" fillId="0" borderId="0" xfId="0" applyNumberFormat="1" applyFont="1" applyBorder="1" applyAlignment="1">
      <alignment horizontal="left"/>
    </xf>
    <xf numFmtId="0" fontId="4" fillId="0" borderId="0" xfId="0" applyNumberFormat="1" applyFont="1" applyBorder="1" applyAlignment="1">
      <alignment wrapText="1"/>
    </xf>
    <xf numFmtId="0" fontId="1" fillId="0" borderId="0" xfId="0" applyFont="1" applyFill="1" applyBorder="1" applyAlignment="1">
      <alignment horizontal="center"/>
    </xf>
    <xf numFmtId="0" fontId="12" fillId="0" borderId="0" xfId="0" applyFont="1" applyFill="1" applyBorder="1" applyAlignment="1" applyProtection="1">
      <alignment/>
      <protection/>
    </xf>
    <xf numFmtId="217" fontId="76" fillId="0" borderId="0" xfId="0" applyNumberFormat="1" applyFont="1" applyBorder="1" applyAlignment="1" applyProtection="1">
      <alignment horizontal="left"/>
      <protection locked="0"/>
    </xf>
    <xf numFmtId="2" fontId="4" fillId="0" borderId="18" xfId="0" applyNumberFormat="1" applyFont="1" applyFill="1" applyBorder="1" applyAlignment="1" applyProtection="1">
      <alignment horizontal="right"/>
      <protection/>
    </xf>
    <xf numFmtId="0" fontId="71" fillId="0" borderId="14" xfId="0" applyFont="1" applyFill="1" applyBorder="1" applyAlignment="1" applyProtection="1">
      <alignment/>
      <protection/>
    </xf>
    <xf numFmtId="212" fontId="54" fillId="34" borderId="20" xfId="0" applyNumberFormat="1" applyFont="1" applyFill="1" applyBorder="1" applyAlignment="1" applyProtection="1">
      <alignment/>
      <protection/>
    </xf>
    <xf numFmtId="204" fontId="71" fillId="0" borderId="0" xfId="0" applyNumberFormat="1" applyFont="1" applyBorder="1" applyAlignment="1">
      <alignment/>
    </xf>
    <xf numFmtId="199" fontId="79" fillId="35" borderId="35" xfId="0" applyNumberFormat="1" applyFont="1" applyFill="1" applyBorder="1" applyAlignment="1" applyProtection="1">
      <alignment/>
      <protection locked="0"/>
    </xf>
    <xf numFmtId="0" fontId="6" fillId="0" borderId="36" xfId="0" applyFont="1" applyBorder="1" applyAlignment="1" applyProtection="1">
      <alignment horizontal="center"/>
      <protection/>
    </xf>
    <xf numFmtId="0" fontId="1" fillId="0" borderId="0" xfId="0" applyNumberFormat="1" applyFont="1" applyBorder="1" applyAlignment="1">
      <alignment horizontal="left" wrapText="1"/>
    </xf>
    <xf numFmtId="204" fontId="54" fillId="34" borderId="37" xfId="0" applyNumberFormat="1" applyFont="1" applyFill="1" applyBorder="1" applyAlignment="1" applyProtection="1">
      <alignment/>
      <protection/>
    </xf>
    <xf numFmtId="205" fontId="54" fillId="34" borderId="36" xfId="0" applyNumberFormat="1" applyFont="1" applyFill="1" applyBorder="1" applyAlignment="1" applyProtection="1">
      <alignment/>
      <protection/>
    </xf>
    <xf numFmtId="204" fontId="54" fillId="34" borderId="36" xfId="0" applyNumberFormat="1" applyFont="1" applyFill="1" applyBorder="1" applyAlignment="1" applyProtection="1">
      <alignment/>
      <protection/>
    </xf>
    <xf numFmtId="204" fontId="54" fillId="34" borderId="20" xfId="0" applyNumberFormat="1" applyFont="1" applyFill="1" applyBorder="1" applyAlignment="1" applyProtection="1">
      <alignment/>
      <protection/>
    </xf>
    <xf numFmtId="207" fontId="77" fillId="0" borderId="38" xfId="0" applyNumberFormat="1" applyFont="1" applyBorder="1" applyAlignment="1" applyProtection="1">
      <alignment/>
      <protection locked="0"/>
    </xf>
    <xf numFmtId="207" fontId="4" fillId="0" borderId="39" xfId="0" applyNumberFormat="1" applyFont="1" applyBorder="1" applyAlignment="1" applyProtection="1">
      <alignment/>
      <protection/>
    </xf>
    <xf numFmtId="207" fontId="8" fillId="0" borderId="20" xfId="0" applyNumberFormat="1" applyFont="1" applyFill="1" applyBorder="1" applyAlignment="1" applyProtection="1">
      <alignment/>
      <protection locked="0"/>
    </xf>
    <xf numFmtId="207" fontId="4" fillId="0" borderId="40" xfId="0" applyNumberFormat="1" applyFont="1" applyBorder="1" applyAlignment="1" applyProtection="1">
      <alignment/>
      <protection/>
    </xf>
    <xf numFmtId="207" fontId="4" fillId="0" borderId="22" xfId="0" applyNumberFormat="1" applyFont="1" applyBorder="1" applyAlignment="1" applyProtection="1">
      <alignment/>
      <protection/>
    </xf>
    <xf numFmtId="207" fontId="4" fillId="0" borderId="41" xfId="0" applyNumberFormat="1" applyFont="1" applyBorder="1" applyAlignment="1" applyProtection="1">
      <alignment/>
      <protection/>
    </xf>
    <xf numFmtId="166" fontId="77" fillId="0" borderId="36" xfId="0" applyNumberFormat="1" applyFont="1" applyFill="1" applyBorder="1" applyAlignment="1" applyProtection="1">
      <alignment/>
      <protection locked="0"/>
    </xf>
    <xf numFmtId="164" fontId="77" fillId="0" borderId="20" xfId="0" applyNumberFormat="1" applyFont="1" applyFill="1" applyBorder="1" applyAlignment="1" applyProtection="1">
      <alignment/>
      <protection locked="0"/>
    </xf>
    <xf numFmtId="164" fontId="54" fillId="0" borderId="20" xfId="0" applyNumberFormat="1" applyFont="1" applyBorder="1" applyAlignment="1" applyProtection="1">
      <alignment/>
      <protection/>
    </xf>
    <xf numFmtId="164" fontId="77" fillId="0" borderId="37" xfId="0" applyNumberFormat="1" applyFont="1" applyFill="1" applyBorder="1" applyAlignment="1" applyProtection="1">
      <alignment/>
      <protection locked="0"/>
    </xf>
    <xf numFmtId="164" fontId="54" fillId="0" borderId="37" xfId="0" applyNumberFormat="1" applyFont="1" applyBorder="1" applyAlignment="1" applyProtection="1">
      <alignment/>
      <protection/>
    </xf>
    <xf numFmtId="207" fontId="54" fillId="0" borderId="20" xfId="0" applyNumberFormat="1" applyFont="1" applyBorder="1" applyAlignment="1" applyProtection="1">
      <alignment/>
      <protection/>
    </xf>
    <xf numFmtId="207" fontId="77" fillId="0" borderId="20" xfId="0" applyNumberFormat="1" applyFont="1" applyBorder="1" applyAlignment="1" applyProtection="1">
      <alignment/>
      <protection locked="0"/>
    </xf>
    <xf numFmtId="164" fontId="77" fillId="0" borderId="36" xfId="0" applyNumberFormat="1" applyFont="1" applyFill="1" applyBorder="1" applyAlignment="1" applyProtection="1">
      <alignment/>
      <protection locked="0"/>
    </xf>
    <xf numFmtId="164" fontId="54" fillId="0" borderId="36" xfId="0" applyNumberFormat="1" applyFont="1" applyBorder="1" applyAlignment="1" applyProtection="1">
      <alignment/>
      <protection/>
    </xf>
    <xf numFmtId="207" fontId="8" fillId="0" borderId="42" xfId="0" applyNumberFormat="1" applyFont="1" applyFill="1" applyBorder="1" applyAlignment="1" applyProtection="1">
      <alignment/>
      <protection locked="0"/>
    </xf>
    <xf numFmtId="166" fontId="54" fillId="0" borderId="36" xfId="0" applyNumberFormat="1" applyFont="1" applyFill="1" applyBorder="1" applyAlignment="1" applyProtection="1">
      <alignment/>
      <protection/>
    </xf>
    <xf numFmtId="166" fontId="54" fillId="0" borderId="20" xfId="0" applyNumberFormat="1" applyFont="1" applyFill="1" applyBorder="1" applyAlignment="1" applyProtection="1">
      <alignment/>
      <protection/>
    </xf>
    <xf numFmtId="164" fontId="54" fillId="0" borderId="20" xfId="0" applyNumberFormat="1" applyFont="1" applyFill="1" applyBorder="1" applyAlignment="1" applyProtection="1">
      <alignment/>
      <protection/>
    </xf>
    <xf numFmtId="164" fontId="54" fillId="33" borderId="36" xfId="0" applyNumberFormat="1" applyFont="1" applyFill="1" applyBorder="1" applyAlignment="1" applyProtection="1">
      <alignment/>
      <protection/>
    </xf>
    <xf numFmtId="164" fontId="54" fillId="33" borderId="37" xfId="0" applyNumberFormat="1" applyFont="1" applyFill="1" applyBorder="1" applyAlignment="1" applyProtection="1">
      <alignment/>
      <protection/>
    </xf>
    <xf numFmtId="207" fontId="54" fillId="0" borderId="20" xfId="0" applyNumberFormat="1" applyFont="1" applyFill="1" applyBorder="1" applyAlignment="1" applyProtection="1">
      <alignment/>
      <protection/>
    </xf>
    <xf numFmtId="207" fontId="54" fillId="0" borderId="15" xfId="0" applyNumberFormat="1" applyFont="1" applyFill="1" applyBorder="1" applyAlignment="1" applyProtection="1">
      <alignment/>
      <protection/>
    </xf>
    <xf numFmtId="164" fontId="82" fillId="0" borderId="20" xfId="0" applyNumberFormat="1" applyFont="1" applyFill="1" applyBorder="1" applyAlignment="1" applyProtection="1">
      <alignment/>
      <protection locked="0"/>
    </xf>
    <xf numFmtId="164" fontId="82" fillId="0" borderId="22" xfId="0" applyNumberFormat="1" applyFont="1" applyFill="1" applyBorder="1" applyAlignment="1" applyProtection="1">
      <alignment/>
      <protection locked="0"/>
    </xf>
    <xf numFmtId="164" fontId="54" fillId="33" borderId="20" xfId="0" applyNumberFormat="1" applyFont="1" applyFill="1" applyBorder="1" applyAlignment="1" applyProtection="1">
      <alignment/>
      <protection/>
    </xf>
    <xf numFmtId="164" fontId="71" fillId="33" borderId="20" xfId="0" applyNumberFormat="1" applyFont="1" applyFill="1" applyBorder="1" applyAlignment="1" applyProtection="1">
      <alignment/>
      <protection/>
    </xf>
    <xf numFmtId="164" fontId="71" fillId="0" borderId="37" xfId="0" applyNumberFormat="1" applyFont="1" applyBorder="1" applyAlignment="1" applyProtection="1">
      <alignment/>
      <protection/>
    </xf>
    <xf numFmtId="164" fontId="71" fillId="0" borderId="43" xfId="0" applyNumberFormat="1" applyFont="1" applyBorder="1" applyAlignment="1" applyProtection="1">
      <alignment/>
      <protection/>
    </xf>
    <xf numFmtId="0" fontId="1" fillId="33" borderId="29" xfId="0" applyFont="1" applyFill="1" applyBorder="1" applyAlignment="1" applyProtection="1">
      <alignment/>
      <protection/>
    </xf>
    <xf numFmtId="0" fontId="71" fillId="33" borderId="44" xfId="0" applyFont="1" applyFill="1" applyBorder="1" applyAlignment="1" applyProtection="1">
      <alignment horizontal="center"/>
      <protection/>
    </xf>
    <xf numFmtId="0" fontId="7" fillId="33" borderId="28" xfId="0" applyFont="1" applyFill="1" applyBorder="1" applyAlignment="1" applyProtection="1">
      <alignment/>
      <protection/>
    </xf>
    <xf numFmtId="0" fontId="23" fillId="35" borderId="45" xfId="0" applyFont="1" applyFill="1" applyBorder="1" applyAlignment="1" applyProtection="1">
      <alignment/>
      <protection/>
    </xf>
    <xf numFmtId="0" fontId="23" fillId="35" borderId="46" xfId="0" applyFont="1" applyFill="1" applyBorder="1" applyAlignment="1" applyProtection="1">
      <alignment/>
      <protection/>
    </xf>
    <xf numFmtId="165" fontId="4" fillId="33" borderId="47" xfId="44" applyNumberFormat="1" applyFont="1" applyFill="1" applyBorder="1" applyAlignment="1" applyProtection="1">
      <alignment/>
      <protection/>
    </xf>
    <xf numFmtId="165" fontId="4" fillId="34" borderId="47" xfId="44" applyNumberFormat="1" applyFont="1" applyFill="1" applyBorder="1" applyAlignment="1" applyProtection="1">
      <alignment/>
      <protection/>
    </xf>
    <xf numFmtId="0" fontId="86" fillId="0" borderId="0" xfId="0" applyNumberFormat="1" applyFont="1" applyAlignment="1">
      <alignment/>
    </xf>
    <xf numFmtId="164" fontId="1" fillId="33" borderId="22" xfId="0" applyNumberFormat="1" applyFont="1" applyFill="1" applyBorder="1" applyAlignment="1" applyProtection="1">
      <alignment/>
      <protection locked="0"/>
    </xf>
    <xf numFmtId="164" fontId="71" fillId="34" borderId="20" xfId="0" applyNumberFormat="1" applyFont="1" applyFill="1" applyBorder="1" applyAlignment="1" applyProtection="1">
      <alignment/>
      <protection/>
    </xf>
    <xf numFmtId="0" fontId="5" fillId="0" borderId="0" xfId="0" applyFont="1" applyAlignment="1" applyProtection="1">
      <alignment/>
      <protection locked="0"/>
    </xf>
    <xf numFmtId="0" fontId="4" fillId="0" borderId="0" xfId="0" applyFont="1" applyFill="1" applyBorder="1" applyAlignment="1">
      <alignment wrapText="1"/>
    </xf>
    <xf numFmtId="0" fontId="1" fillId="0" borderId="15" xfId="0" applyFont="1" applyFill="1" applyBorder="1" applyAlignment="1" applyProtection="1">
      <alignment/>
      <protection/>
    </xf>
    <xf numFmtId="164" fontId="71" fillId="0" borderId="20" xfId="0" applyNumberFormat="1" applyFont="1" applyFill="1" applyBorder="1" applyAlignment="1" applyProtection="1">
      <alignment/>
      <protection/>
    </xf>
    <xf numFmtId="0" fontId="9" fillId="37" borderId="33" xfId="0" applyFont="1" applyFill="1" applyBorder="1" applyAlignment="1" applyProtection="1">
      <alignment horizontal="left" vertical="top"/>
      <protection/>
    </xf>
    <xf numFmtId="0" fontId="9" fillId="37" borderId="31" xfId="0" applyFont="1" applyFill="1" applyBorder="1" applyAlignment="1" applyProtection="1">
      <alignment horizontal="left" vertical="top"/>
      <protection/>
    </xf>
    <xf numFmtId="0" fontId="9" fillId="37" borderId="48" xfId="0" applyFont="1" applyFill="1" applyBorder="1" applyAlignment="1" applyProtection="1">
      <alignment horizontal="left" vertical="top"/>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rgb="FF3333FF"/>
      </font>
    </dxf>
    <dxf>
      <font>
        <color rgb="FF3333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P102"/>
  <sheetViews>
    <sheetView tabSelected="1" zoomScale="75" zoomScaleNormal="75" zoomScalePageLayoutView="0" workbookViewId="0" topLeftCell="A1">
      <selection activeCell="B2" sqref="B2"/>
    </sheetView>
  </sheetViews>
  <sheetFormatPr defaultColWidth="9.69921875" defaultRowHeight="15"/>
  <cols>
    <col min="1" max="1" width="29.69921875" style="39" customWidth="1"/>
    <col min="2" max="2" width="9" style="39" customWidth="1"/>
    <col min="3" max="3" width="12.3984375" style="39" customWidth="1"/>
    <col min="4" max="4" width="14.59765625" style="39" customWidth="1"/>
    <col min="5" max="10" width="12.19921875" style="39" customWidth="1"/>
    <col min="11" max="11" width="11.8984375" style="39" customWidth="1"/>
    <col min="12" max="14" width="12.19921875" style="39" customWidth="1"/>
    <col min="15" max="15" width="13" style="39" customWidth="1"/>
    <col min="16" max="16" width="16.59765625" style="39" customWidth="1"/>
    <col min="17" max="16384" width="9.69921875" style="39" customWidth="1"/>
  </cols>
  <sheetData>
    <row r="1" spans="1:16" s="77" customFormat="1" ht="38.25" customHeight="1" thickBot="1" thickTop="1">
      <c r="A1" s="224"/>
      <c r="B1" s="225" t="s">
        <v>112</v>
      </c>
      <c r="C1" s="225"/>
      <c r="D1" s="225"/>
      <c r="E1" s="225"/>
      <c r="F1" s="225"/>
      <c r="G1" s="225"/>
      <c r="H1" s="225"/>
      <c r="I1" s="225" t="s">
        <v>124</v>
      </c>
      <c r="J1" s="225"/>
      <c r="K1" s="225"/>
      <c r="L1" s="225"/>
      <c r="M1" s="225"/>
      <c r="N1" s="225"/>
      <c r="O1" s="225"/>
      <c r="P1" s="226" t="s">
        <v>111</v>
      </c>
    </row>
    <row r="2" spans="1:16" ht="19.5" thickTop="1">
      <c r="A2" s="78" t="s">
        <v>94</v>
      </c>
      <c r="B2" s="162" t="s">
        <v>157</v>
      </c>
      <c r="C2" s="79"/>
      <c r="D2" s="38" t="s">
        <v>129</v>
      </c>
      <c r="E2" s="169" t="s">
        <v>201</v>
      </c>
      <c r="G2" s="40"/>
      <c r="H2" s="40"/>
      <c r="J2" s="40"/>
      <c r="K2" s="40"/>
      <c r="L2" s="40"/>
      <c r="M2" s="40"/>
      <c r="N2" s="40"/>
      <c r="O2" s="75"/>
      <c r="P2" s="76" t="s">
        <v>122</v>
      </c>
    </row>
    <row r="3" spans="1:16" ht="15.75">
      <c r="A3" s="80" t="s">
        <v>95</v>
      </c>
      <c r="B3" s="162" t="s">
        <v>155</v>
      </c>
      <c r="C3" s="81"/>
      <c r="D3" s="38"/>
      <c r="E3" s="40"/>
      <c r="F3" s="82"/>
      <c r="G3" s="40"/>
      <c r="H3" s="40"/>
      <c r="I3" s="40"/>
      <c r="J3" s="40"/>
      <c r="K3" s="40"/>
      <c r="L3" s="40"/>
      <c r="M3" s="40"/>
      <c r="N3" s="40"/>
      <c r="O3" s="71" t="s">
        <v>123</v>
      </c>
      <c r="P3" s="72" t="str">
        <f>ADMIN!B2</f>
        <v>OS_GFE_2009</v>
      </c>
    </row>
    <row r="4" spans="1:16" ht="16.5" thickBot="1">
      <c r="A4" s="83" t="s">
        <v>132</v>
      </c>
      <c r="B4" s="155" t="s">
        <v>182</v>
      </c>
      <c r="C4" s="84"/>
      <c r="D4" s="14" t="s">
        <v>121</v>
      </c>
      <c r="E4" s="155" t="s">
        <v>156</v>
      </c>
      <c r="F4" s="40"/>
      <c r="G4" s="40"/>
      <c r="H4" s="40"/>
      <c r="I4" s="40"/>
      <c r="J4" s="40"/>
      <c r="K4" s="40"/>
      <c r="L4" s="40"/>
      <c r="M4" s="85"/>
      <c r="N4" s="73"/>
      <c r="O4" s="85" t="s">
        <v>206</v>
      </c>
      <c r="P4" s="170">
        <f>ADMIN!B3</f>
        <v>1</v>
      </c>
    </row>
    <row r="5" spans="1:16" ht="15.75" thickTop="1">
      <c r="A5" s="63" t="s">
        <v>118</v>
      </c>
      <c r="B5" s="3"/>
      <c r="C5" s="3"/>
      <c r="D5" s="8" t="s">
        <v>0</v>
      </c>
      <c r="E5" s="9" t="s">
        <v>1</v>
      </c>
      <c r="F5" s="9" t="s">
        <v>2</v>
      </c>
      <c r="G5" s="9" t="s">
        <v>3</v>
      </c>
      <c r="H5" s="9" t="s">
        <v>4</v>
      </c>
      <c r="I5" s="9" t="s">
        <v>5</v>
      </c>
      <c r="J5" s="9" t="s">
        <v>6</v>
      </c>
      <c r="K5" s="9" t="s">
        <v>7</v>
      </c>
      <c r="L5" s="9" t="s">
        <v>8</v>
      </c>
      <c r="M5" s="9" t="s">
        <v>9</v>
      </c>
      <c r="N5" s="9" t="s">
        <v>10</v>
      </c>
      <c r="O5" s="9" t="s">
        <v>11</v>
      </c>
      <c r="P5" s="10" t="s">
        <v>135</v>
      </c>
    </row>
    <row r="6" spans="1:16" ht="15.75" thickBot="1">
      <c r="A6" s="64" t="s">
        <v>34</v>
      </c>
      <c r="B6" s="41"/>
      <c r="C6" s="41"/>
      <c r="D6" s="36" t="s">
        <v>12</v>
      </c>
      <c r="E6" s="37" t="str">
        <f>IF(MONTH($E$2)&lt;2,"(Est)","(Act)")</f>
        <v>(Est)</v>
      </c>
      <c r="F6" s="37" t="str">
        <f>IF(MONTH($E$2)&lt;3,"(Est)","(Act)")</f>
        <v>(Est)</v>
      </c>
      <c r="G6" s="37" t="str">
        <f>IF(MONTH($E$2)&lt;4,"(Est)","(Act)")</f>
        <v>(Est)</v>
      </c>
      <c r="H6" s="37" t="str">
        <f>IF(MONTH($E$2)&lt;5,"(Est)","(Act)")</f>
        <v>(Est)</v>
      </c>
      <c r="I6" s="37" t="str">
        <f>IF(MONTH($E$2)&lt;6,"(Est)","(Act)")</f>
        <v>(Est)</v>
      </c>
      <c r="J6" s="37" t="str">
        <f>IF(MONTH($E$2)&lt;7,"(Est)","(Act)")</f>
        <v>(Est)</v>
      </c>
      <c r="K6" s="37" t="str">
        <f>IF(MONTH($E$2)&lt;8,"(Est)","(Act)")</f>
        <v>(Est)</v>
      </c>
      <c r="L6" s="37" t="str">
        <f>IF(MONTH($E$2)&lt;9,"(Est)","(Act)")</f>
        <v>(Est)</v>
      </c>
      <c r="M6" s="37" t="str">
        <f>IF(MONTH($E$2)&lt;10,"(Est)","(Act)")</f>
        <v>(Est)</v>
      </c>
      <c r="N6" s="37" t="str">
        <f>IF(MONTH($E$2)&lt;11,"(Est)","(Act)")</f>
        <v>(Est)</v>
      </c>
      <c r="O6" s="37" t="str">
        <f>IF(MONTH($E$2)&lt;12,"(Est)","(Act)")</f>
        <v>(Est)</v>
      </c>
      <c r="P6" s="175"/>
    </row>
    <row r="7" spans="1:16" ht="15.75" thickTop="1">
      <c r="A7" s="12" t="s">
        <v>14</v>
      </c>
      <c r="B7" s="3"/>
      <c r="C7" s="3"/>
      <c r="D7" s="150"/>
      <c r="E7" s="150"/>
      <c r="F7" s="150"/>
      <c r="G7" s="150"/>
      <c r="H7" s="150"/>
      <c r="I7" s="150"/>
      <c r="J7" s="150"/>
      <c r="K7" s="150"/>
      <c r="L7" s="150"/>
      <c r="M7" s="150"/>
      <c r="N7" s="150"/>
      <c r="O7" s="151"/>
      <c r="P7" s="4"/>
    </row>
    <row r="8" spans="1:16" s="87" customFormat="1" ht="15.75" thickBot="1">
      <c r="A8" s="140" t="s">
        <v>136</v>
      </c>
      <c r="B8" s="86"/>
      <c r="C8" s="86"/>
      <c r="D8" s="181">
        <v>0</v>
      </c>
      <c r="E8" s="181">
        <v>0</v>
      </c>
      <c r="F8" s="181">
        <v>0</v>
      </c>
      <c r="G8" s="181">
        <v>0</v>
      </c>
      <c r="H8" s="181">
        <v>0</v>
      </c>
      <c r="I8" s="181">
        <v>0</v>
      </c>
      <c r="J8" s="181">
        <v>0</v>
      </c>
      <c r="K8" s="181">
        <v>0</v>
      </c>
      <c r="L8" s="181">
        <v>0</v>
      </c>
      <c r="M8" s="181">
        <v>0</v>
      </c>
      <c r="N8" s="181">
        <v>0</v>
      </c>
      <c r="O8" s="181">
        <v>0</v>
      </c>
      <c r="P8" s="182">
        <f aca="true" t="shared" si="0" ref="P8:P15">SUM(D8:O8)</f>
        <v>0</v>
      </c>
    </row>
    <row r="9" spans="1:16" s="87" customFormat="1" ht="15.75" thickTop="1">
      <c r="A9" s="13" t="s">
        <v>137</v>
      </c>
      <c r="B9" s="88"/>
      <c r="C9" s="89"/>
      <c r="D9" s="183">
        <v>0</v>
      </c>
      <c r="E9" s="183">
        <v>0</v>
      </c>
      <c r="F9" s="183">
        <v>0</v>
      </c>
      <c r="G9" s="183">
        <v>0</v>
      </c>
      <c r="H9" s="183">
        <v>0</v>
      </c>
      <c r="I9" s="183">
        <v>0</v>
      </c>
      <c r="J9" s="183">
        <v>0</v>
      </c>
      <c r="K9" s="183">
        <v>0</v>
      </c>
      <c r="L9" s="183">
        <v>0</v>
      </c>
      <c r="M9" s="183">
        <v>0</v>
      </c>
      <c r="N9" s="183">
        <v>0</v>
      </c>
      <c r="O9" s="183">
        <v>0</v>
      </c>
      <c r="P9" s="184">
        <f t="shared" si="0"/>
        <v>0</v>
      </c>
    </row>
    <row r="10" spans="1:16" s="87" customFormat="1" ht="15">
      <c r="A10" s="13" t="s">
        <v>138</v>
      </c>
      <c r="B10" s="88"/>
      <c r="C10" s="89"/>
      <c r="D10" s="183">
        <v>0</v>
      </c>
      <c r="E10" s="183">
        <v>0</v>
      </c>
      <c r="F10" s="183">
        <v>0</v>
      </c>
      <c r="G10" s="183">
        <v>0</v>
      </c>
      <c r="H10" s="183">
        <v>0</v>
      </c>
      <c r="I10" s="183">
        <v>0</v>
      </c>
      <c r="J10" s="183">
        <v>0</v>
      </c>
      <c r="K10" s="183">
        <v>0</v>
      </c>
      <c r="L10" s="183">
        <v>0</v>
      </c>
      <c r="M10" s="183">
        <v>0</v>
      </c>
      <c r="N10" s="183">
        <v>0</v>
      </c>
      <c r="O10" s="183">
        <v>0</v>
      </c>
      <c r="P10" s="185">
        <f t="shared" si="0"/>
        <v>0</v>
      </c>
    </row>
    <row r="11" spans="1:16" s="87" customFormat="1" ht="15.75" thickBot="1">
      <c r="A11" s="140" t="s">
        <v>139</v>
      </c>
      <c r="B11" s="86"/>
      <c r="C11" s="90"/>
      <c r="D11" s="181">
        <v>0</v>
      </c>
      <c r="E11" s="181">
        <v>0</v>
      </c>
      <c r="F11" s="181">
        <v>0</v>
      </c>
      <c r="G11" s="181">
        <v>0</v>
      </c>
      <c r="H11" s="181">
        <v>0</v>
      </c>
      <c r="I11" s="181">
        <v>0</v>
      </c>
      <c r="J11" s="181">
        <v>0</v>
      </c>
      <c r="K11" s="181">
        <v>0</v>
      </c>
      <c r="L11" s="181">
        <v>0</v>
      </c>
      <c r="M11" s="181">
        <v>0</v>
      </c>
      <c r="N11" s="181">
        <v>0</v>
      </c>
      <c r="O11" s="181">
        <v>0</v>
      </c>
      <c r="P11" s="182">
        <f t="shared" si="0"/>
        <v>0</v>
      </c>
    </row>
    <row r="12" spans="1:16" s="93" customFormat="1" ht="15.75" thickTop="1">
      <c r="A12" s="141" t="s">
        <v>140</v>
      </c>
      <c r="B12" s="91"/>
      <c r="C12" s="92"/>
      <c r="D12" s="183">
        <v>0</v>
      </c>
      <c r="E12" s="183">
        <v>0</v>
      </c>
      <c r="F12" s="183">
        <v>0</v>
      </c>
      <c r="G12" s="183">
        <v>0</v>
      </c>
      <c r="H12" s="183">
        <v>0</v>
      </c>
      <c r="I12" s="183">
        <v>0</v>
      </c>
      <c r="J12" s="183">
        <v>0</v>
      </c>
      <c r="K12" s="183">
        <v>0</v>
      </c>
      <c r="L12" s="183">
        <v>0</v>
      </c>
      <c r="M12" s="183">
        <v>0</v>
      </c>
      <c r="N12" s="183">
        <v>0</v>
      </c>
      <c r="O12" s="183">
        <v>0</v>
      </c>
      <c r="P12" s="185">
        <f t="shared" si="0"/>
        <v>0</v>
      </c>
    </row>
    <row r="13" spans="1:16" s="87" customFormat="1" ht="15">
      <c r="A13" s="141" t="s">
        <v>141</v>
      </c>
      <c r="B13" s="88"/>
      <c r="C13" s="89"/>
      <c r="D13" s="183">
        <v>0</v>
      </c>
      <c r="E13" s="183">
        <v>0</v>
      </c>
      <c r="F13" s="183">
        <v>0</v>
      </c>
      <c r="G13" s="183">
        <v>0</v>
      </c>
      <c r="H13" s="183">
        <v>0</v>
      </c>
      <c r="I13" s="183">
        <v>0</v>
      </c>
      <c r="J13" s="183">
        <v>0</v>
      </c>
      <c r="K13" s="183">
        <v>0</v>
      </c>
      <c r="L13" s="183">
        <v>0</v>
      </c>
      <c r="M13" s="183">
        <v>0</v>
      </c>
      <c r="N13" s="183">
        <v>0</v>
      </c>
      <c r="O13" s="183">
        <v>0</v>
      </c>
      <c r="P13" s="185">
        <f t="shared" si="0"/>
        <v>0</v>
      </c>
    </row>
    <row r="14" spans="1:16" s="87" customFormat="1" ht="15.75" thickBot="1">
      <c r="A14" s="142" t="s">
        <v>35</v>
      </c>
      <c r="B14" s="94"/>
      <c r="C14" s="90"/>
      <c r="D14" s="181">
        <v>0</v>
      </c>
      <c r="E14" s="181">
        <v>0</v>
      </c>
      <c r="F14" s="181">
        <v>0</v>
      </c>
      <c r="G14" s="181">
        <v>0</v>
      </c>
      <c r="H14" s="181">
        <v>0</v>
      </c>
      <c r="I14" s="181">
        <v>0</v>
      </c>
      <c r="J14" s="181">
        <v>0</v>
      </c>
      <c r="K14" s="181">
        <v>0</v>
      </c>
      <c r="L14" s="181">
        <v>0</v>
      </c>
      <c r="M14" s="181">
        <v>0</v>
      </c>
      <c r="N14" s="181">
        <v>0</v>
      </c>
      <c r="O14" s="181">
        <v>0</v>
      </c>
      <c r="P14" s="186">
        <f t="shared" si="0"/>
        <v>0</v>
      </c>
    </row>
    <row r="15" spans="1:16" s="87" customFormat="1" ht="15.75" thickTop="1">
      <c r="A15" s="141" t="s">
        <v>36</v>
      </c>
      <c r="B15" s="95"/>
      <c r="C15" s="88"/>
      <c r="D15" s="188">
        <v>0</v>
      </c>
      <c r="E15" s="188">
        <v>0</v>
      </c>
      <c r="F15" s="188">
        <v>0</v>
      </c>
      <c r="G15" s="188">
        <v>0</v>
      </c>
      <c r="H15" s="188">
        <v>0</v>
      </c>
      <c r="I15" s="188">
        <v>0</v>
      </c>
      <c r="J15" s="188">
        <v>0</v>
      </c>
      <c r="K15" s="188">
        <v>0</v>
      </c>
      <c r="L15" s="188">
        <v>0</v>
      </c>
      <c r="M15" s="188">
        <v>0</v>
      </c>
      <c r="N15" s="188">
        <v>0</v>
      </c>
      <c r="O15" s="188">
        <v>0</v>
      </c>
      <c r="P15" s="189">
        <f t="shared" si="0"/>
        <v>0</v>
      </c>
    </row>
    <row r="16" spans="1:16" s="87" customFormat="1" ht="15">
      <c r="A16" s="141" t="s">
        <v>127</v>
      </c>
      <c r="B16" s="95"/>
      <c r="C16" s="88"/>
      <c r="D16" s="188">
        <v>0</v>
      </c>
      <c r="E16" s="188">
        <v>0</v>
      </c>
      <c r="F16" s="188">
        <v>0</v>
      </c>
      <c r="G16" s="188">
        <v>0</v>
      </c>
      <c r="H16" s="188">
        <v>0</v>
      </c>
      <c r="I16" s="188">
        <v>0</v>
      </c>
      <c r="J16" s="188">
        <v>0</v>
      </c>
      <c r="K16" s="188">
        <v>0</v>
      </c>
      <c r="L16" s="188">
        <v>0</v>
      </c>
      <c r="M16" s="188">
        <v>0</v>
      </c>
      <c r="N16" s="188">
        <v>0</v>
      </c>
      <c r="O16" s="188">
        <v>0</v>
      </c>
      <c r="P16" s="189">
        <f>SUM(D16:O16)</f>
        <v>0</v>
      </c>
    </row>
    <row r="17" spans="1:16" s="87" customFormat="1" ht="15.75" thickBot="1">
      <c r="A17" s="142" t="s">
        <v>37</v>
      </c>
      <c r="B17" s="94"/>
      <c r="C17" s="86"/>
      <c r="D17" s="190">
        <v>0</v>
      </c>
      <c r="E17" s="190">
        <v>0</v>
      </c>
      <c r="F17" s="190">
        <v>0</v>
      </c>
      <c r="G17" s="190">
        <v>0</v>
      </c>
      <c r="H17" s="190">
        <v>0</v>
      </c>
      <c r="I17" s="190">
        <v>0</v>
      </c>
      <c r="J17" s="190">
        <v>0</v>
      </c>
      <c r="K17" s="190">
        <v>0</v>
      </c>
      <c r="L17" s="190">
        <v>0</v>
      </c>
      <c r="M17" s="190">
        <v>0</v>
      </c>
      <c r="N17" s="190">
        <v>0</v>
      </c>
      <c r="O17" s="190">
        <v>0</v>
      </c>
      <c r="P17" s="191">
        <f>SUM(D17:O17)</f>
        <v>0</v>
      </c>
    </row>
    <row r="18" spans="1:16" s="87" customFormat="1" ht="15.75" thickTop="1">
      <c r="A18" s="141" t="s">
        <v>114</v>
      </c>
      <c r="B18" s="95"/>
      <c r="C18" s="88"/>
      <c r="D18" s="188">
        <v>0</v>
      </c>
      <c r="E18" s="188">
        <v>0</v>
      </c>
      <c r="F18" s="188">
        <v>0</v>
      </c>
      <c r="G18" s="188">
        <v>0</v>
      </c>
      <c r="H18" s="188">
        <v>0</v>
      </c>
      <c r="I18" s="188">
        <v>0</v>
      </c>
      <c r="J18" s="188">
        <v>0</v>
      </c>
      <c r="K18" s="188">
        <v>0</v>
      </c>
      <c r="L18" s="188">
        <v>0</v>
      </c>
      <c r="M18" s="188">
        <v>0</v>
      </c>
      <c r="N18" s="188">
        <v>0</v>
      </c>
      <c r="O18" s="188">
        <v>0</v>
      </c>
      <c r="P18" s="189">
        <f>SUM(D18:O18)</f>
        <v>0</v>
      </c>
    </row>
    <row r="19" spans="1:16" s="87" customFormat="1" ht="15">
      <c r="A19" s="141" t="s">
        <v>128</v>
      </c>
      <c r="B19" s="95"/>
      <c r="C19" s="88"/>
      <c r="D19" s="188">
        <v>0</v>
      </c>
      <c r="E19" s="188">
        <v>0</v>
      </c>
      <c r="F19" s="188">
        <v>0</v>
      </c>
      <c r="G19" s="188">
        <v>0</v>
      </c>
      <c r="H19" s="188">
        <v>0</v>
      </c>
      <c r="I19" s="188">
        <v>0</v>
      </c>
      <c r="J19" s="188">
        <v>0</v>
      </c>
      <c r="K19" s="188">
        <v>0</v>
      </c>
      <c r="L19" s="188">
        <v>0</v>
      </c>
      <c r="M19" s="188">
        <v>0</v>
      </c>
      <c r="N19" s="188">
        <v>0</v>
      </c>
      <c r="O19" s="188">
        <v>0</v>
      </c>
      <c r="P19" s="189">
        <f>SUM(D19:O19)</f>
        <v>0</v>
      </c>
    </row>
    <row r="20" spans="1:16" s="87" customFormat="1" ht="15.75" thickBot="1">
      <c r="A20" s="142" t="s">
        <v>115</v>
      </c>
      <c r="B20" s="94"/>
      <c r="C20" s="96"/>
      <c r="D20" s="190">
        <v>0</v>
      </c>
      <c r="E20" s="190">
        <v>0</v>
      </c>
      <c r="F20" s="190">
        <v>0</v>
      </c>
      <c r="G20" s="190">
        <v>0</v>
      </c>
      <c r="H20" s="190">
        <v>0</v>
      </c>
      <c r="I20" s="190">
        <v>0</v>
      </c>
      <c r="J20" s="190">
        <v>0</v>
      </c>
      <c r="K20" s="190">
        <v>0</v>
      </c>
      <c r="L20" s="190">
        <v>0</v>
      </c>
      <c r="M20" s="190">
        <v>0</v>
      </c>
      <c r="N20" s="190">
        <v>0</v>
      </c>
      <c r="O20" s="190">
        <v>0</v>
      </c>
      <c r="P20" s="191">
        <f>SUM(D20:O20)</f>
        <v>0</v>
      </c>
    </row>
    <row r="21" spans="1:16" s="87" customFormat="1" ht="15.75" thickTop="1">
      <c r="A21" s="12" t="s">
        <v>87</v>
      </c>
      <c r="B21" s="95"/>
      <c r="C21" s="97"/>
      <c r="D21" s="152"/>
      <c r="E21" s="152"/>
      <c r="F21" s="152"/>
      <c r="G21" s="152"/>
      <c r="H21" s="152"/>
      <c r="I21" s="152"/>
      <c r="J21" s="152"/>
      <c r="K21" s="152"/>
      <c r="L21" s="152"/>
      <c r="M21" s="152"/>
      <c r="N21" s="152"/>
      <c r="O21" s="152"/>
      <c r="P21" s="43"/>
    </row>
    <row r="22" spans="1:16" s="87" customFormat="1" ht="15">
      <c r="A22" s="143" t="s">
        <v>142</v>
      </c>
      <c r="B22" s="95"/>
      <c r="C22" s="97"/>
      <c r="D22" s="183">
        <v>0</v>
      </c>
      <c r="E22" s="183">
        <v>0</v>
      </c>
      <c r="F22" s="183">
        <v>0</v>
      </c>
      <c r="G22" s="183">
        <v>0</v>
      </c>
      <c r="H22" s="183">
        <v>0</v>
      </c>
      <c r="I22" s="183">
        <v>0</v>
      </c>
      <c r="J22" s="183">
        <v>0</v>
      </c>
      <c r="K22" s="183">
        <v>0</v>
      </c>
      <c r="L22" s="183">
        <v>0</v>
      </c>
      <c r="M22" s="183">
        <v>0</v>
      </c>
      <c r="N22" s="183">
        <v>0</v>
      </c>
      <c r="O22" s="183">
        <v>0</v>
      </c>
      <c r="P22" s="192">
        <f aca="true" t="shared" si="1" ref="P22:P32">SUM(D22:O22)</f>
        <v>0</v>
      </c>
    </row>
    <row r="23" spans="1:16" s="87" customFormat="1" ht="15">
      <c r="A23" s="141" t="s">
        <v>143</v>
      </c>
      <c r="B23" s="95"/>
      <c r="C23" s="97"/>
      <c r="D23" s="183">
        <v>0</v>
      </c>
      <c r="E23" s="183">
        <v>0</v>
      </c>
      <c r="F23" s="183">
        <v>0</v>
      </c>
      <c r="G23" s="183">
        <v>0</v>
      </c>
      <c r="H23" s="183">
        <v>0</v>
      </c>
      <c r="I23" s="183">
        <v>0</v>
      </c>
      <c r="J23" s="183">
        <v>0</v>
      </c>
      <c r="K23" s="183">
        <v>0</v>
      </c>
      <c r="L23" s="183">
        <v>0</v>
      </c>
      <c r="M23" s="183">
        <v>0</v>
      </c>
      <c r="N23" s="183">
        <v>0</v>
      </c>
      <c r="O23" s="183">
        <v>0</v>
      </c>
      <c r="P23" s="192">
        <f t="shared" si="1"/>
        <v>0</v>
      </c>
    </row>
    <row r="24" spans="1:16" s="87" customFormat="1" ht="15">
      <c r="A24" s="141" t="s">
        <v>88</v>
      </c>
      <c r="B24" s="95"/>
      <c r="C24" s="97"/>
      <c r="D24" s="193">
        <v>0</v>
      </c>
      <c r="E24" s="193">
        <v>0</v>
      </c>
      <c r="F24" s="193">
        <v>0</v>
      </c>
      <c r="G24" s="193">
        <v>0</v>
      </c>
      <c r="H24" s="193">
        <v>0</v>
      </c>
      <c r="I24" s="193">
        <v>0</v>
      </c>
      <c r="J24" s="193">
        <v>0</v>
      </c>
      <c r="K24" s="193">
        <v>0</v>
      </c>
      <c r="L24" s="193">
        <v>0</v>
      </c>
      <c r="M24" s="193">
        <v>0</v>
      </c>
      <c r="N24" s="193">
        <v>0</v>
      </c>
      <c r="O24" s="193">
        <v>0</v>
      </c>
      <c r="P24" s="192">
        <f t="shared" si="1"/>
        <v>0</v>
      </c>
    </row>
    <row r="25" spans="1:16" s="87" customFormat="1" ht="15">
      <c r="A25" s="141" t="s">
        <v>89</v>
      </c>
      <c r="B25" s="95"/>
      <c r="C25" s="97"/>
      <c r="D25" s="188">
        <v>0</v>
      </c>
      <c r="E25" s="188">
        <v>0</v>
      </c>
      <c r="F25" s="188">
        <v>0</v>
      </c>
      <c r="G25" s="188">
        <v>0</v>
      </c>
      <c r="H25" s="188">
        <v>0</v>
      </c>
      <c r="I25" s="188">
        <v>0</v>
      </c>
      <c r="J25" s="188">
        <v>0</v>
      </c>
      <c r="K25" s="188">
        <v>0</v>
      </c>
      <c r="L25" s="188">
        <v>0</v>
      </c>
      <c r="M25" s="188">
        <v>0</v>
      </c>
      <c r="N25" s="188">
        <v>0</v>
      </c>
      <c r="O25" s="188">
        <v>0</v>
      </c>
      <c r="P25" s="189">
        <f t="shared" si="1"/>
        <v>0</v>
      </c>
    </row>
    <row r="26" spans="1:16" s="87" customFormat="1" ht="15">
      <c r="A26" s="141" t="s">
        <v>133</v>
      </c>
      <c r="B26" s="95"/>
      <c r="C26" s="97"/>
      <c r="D26" s="188">
        <v>0</v>
      </c>
      <c r="E26" s="188">
        <v>0</v>
      </c>
      <c r="F26" s="188">
        <v>0</v>
      </c>
      <c r="G26" s="188">
        <v>0</v>
      </c>
      <c r="H26" s="188">
        <v>0</v>
      </c>
      <c r="I26" s="188">
        <v>0</v>
      </c>
      <c r="J26" s="188">
        <v>0</v>
      </c>
      <c r="K26" s="188">
        <v>0</v>
      </c>
      <c r="L26" s="188">
        <v>0</v>
      </c>
      <c r="M26" s="188">
        <v>0</v>
      </c>
      <c r="N26" s="188">
        <v>0</v>
      </c>
      <c r="O26" s="188">
        <v>0</v>
      </c>
      <c r="P26" s="189">
        <f t="shared" si="1"/>
        <v>0</v>
      </c>
    </row>
    <row r="27" spans="1:16" s="87" customFormat="1" ht="15">
      <c r="A27" s="141" t="s">
        <v>90</v>
      </c>
      <c r="B27" s="95"/>
      <c r="C27" s="97"/>
      <c r="D27" s="188">
        <v>0</v>
      </c>
      <c r="E27" s="188">
        <v>0</v>
      </c>
      <c r="F27" s="188">
        <v>0</v>
      </c>
      <c r="G27" s="188">
        <v>0</v>
      </c>
      <c r="H27" s="188">
        <v>0</v>
      </c>
      <c r="I27" s="188">
        <v>0</v>
      </c>
      <c r="J27" s="188">
        <v>0</v>
      </c>
      <c r="K27" s="188">
        <v>0</v>
      </c>
      <c r="L27" s="188">
        <v>0</v>
      </c>
      <c r="M27" s="188">
        <v>0</v>
      </c>
      <c r="N27" s="188">
        <v>0</v>
      </c>
      <c r="O27" s="188">
        <v>0</v>
      </c>
      <c r="P27" s="189">
        <f t="shared" si="1"/>
        <v>0</v>
      </c>
    </row>
    <row r="28" spans="1:16" s="87" customFormat="1" ht="15">
      <c r="A28" s="141" t="s">
        <v>116</v>
      </c>
      <c r="B28" s="95"/>
      <c r="C28" s="88"/>
      <c r="D28" s="188">
        <v>0</v>
      </c>
      <c r="E28" s="188">
        <v>0</v>
      </c>
      <c r="F28" s="188">
        <v>0</v>
      </c>
      <c r="G28" s="188">
        <v>0</v>
      </c>
      <c r="H28" s="188">
        <v>0</v>
      </c>
      <c r="I28" s="188">
        <v>0</v>
      </c>
      <c r="J28" s="188">
        <v>0</v>
      </c>
      <c r="K28" s="188">
        <v>0</v>
      </c>
      <c r="L28" s="188">
        <v>0</v>
      </c>
      <c r="M28" s="188">
        <v>0</v>
      </c>
      <c r="N28" s="188">
        <v>0</v>
      </c>
      <c r="O28" s="188">
        <v>0</v>
      </c>
      <c r="P28" s="189">
        <f t="shared" si="1"/>
        <v>0</v>
      </c>
    </row>
    <row r="29" spans="1:16" s="87" customFormat="1" ht="15">
      <c r="A29" s="141" t="s">
        <v>134</v>
      </c>
      <c r="B29" s="95"/>
      <c r="C29" s="88"/>
      <c r="D29" s="188">
        <v>0</v>
      </c>
      <c r="E29" s="188">
        <v>0</v>
      </c>
      <c r="F29" s="188">
        <v>0</v>
      </c>
      <c r="G29" s="188">
        <v>0</v>
      </c>
      <c r="H29" s="188">
        <v>0</v>
      </c>
      <c r="I29" s="188">
        <v>0</v>
      </c>
      <c r="J29" s="188">
        <v>0</v>
      </c>
      <c r="K29" s="188">
        <v>0</v>
      </c>
      <c r="L29" s="188">
        <v>0</v>
      </c>
      <c r="M29" s="188">
        <v>0</v>
      </c>
      <c r="N29" s="188">
        <v>0</v>
      </c>
      <c r="O29" s="188">
        <v>0</v>
      </c>
      <c r="P29" s="189">
        <f t="shared" si="1"/>
        <v>0</v>
      </c>
    </row>
    <row r="30" spans="1:16" s="87" customFormat="1" ht="15">
      <c r="A30" s="141" t="s">
        <v>117</v>
      </c>
      <c r="B30" s="95"/>
      <c r="C30" s="88"/>
      <c r="D30" s="188">
        <v>0</v>
      </c>
      <c r="E30" s="188">
        <v>0</v>
      </c>
      <c r="F30" s="188">
        <v>0</v>
      </c>
      <c r="G30" s="188">
        <v>0</v>
      </c>
      <c r="H30" s="188">
        <v>0</v>
      </c>
      <c r="I30" s="188">
        <v>0</v>
      </c>
      <c r="J30" s="188">
        <v>0</v>
      </c>
      <c r="K30" s="188">
        <v>0</v>
      </c>
      <c r="L30" s="188">
        <v>0</v>
      </c>
      <c r="M30" s="188">
        <v>0</v>
      </c>
      <c r="N30" s="188">
        <v>0</v>
      </c>
      <c r="O30" s="188">
        <v>0</v>
      </c>
      <c r="P30" s="189">
        <f t="shared" si="1"/>
        <v>0</v>
      </c>
    </row>
    <row r="31" spans="1:16" s="87" customFormat="1" ht="15">
      <c r="A31" s="141" t="s">
        <v>144</v>
      </c>
      <c r="B31" s="95"/>
      <c r="C31" s="88"/>
      <c r="D31" s="183">
        <v>0</v>
      </c>
      <c r="E31" s="183">
        <v>0</v>
      </c>
      <c r="F31" s="183">
        <v>0</v>
      </c>
      <c r="G31" s="183">
        <v>0</v>
      </c>
      <c r="H31" s="183">
        <v>0</v>
      </c>
      <c r="I31" s="183">
        <v>0</v>
      </c>
      <c r="J31" s="183">
        <v>0</v>
      </c>
      <c r="K31" s="183">
        <v>0</v>
      </c>
      <c r="L31" s="183">
        <v>0</v>
      </c>
      <c r="M31" s="183">
        <v>0</v>
      </c>
      <c r="N31" s="183">
        <v>0</v>
      </c>
      <c r="O31" s="183">
        <v>0</v>
      </c>
      <c r="P31" s="192">
        <f t="shared" si="1"/>
        <v>0</v>
      </c>
    </row>
    <row r="32" spans="1:16" s="87" customFormat="1" ht="15.75" thickBot="1">
      <c r="A32" s="142" t="s">
        <v>92</v>
      </c>
      <c r="B32" s="94"/>
      <c r="C32" s="96"/>
      <c r="D32" s="194">
        <v>0</v>
      </c>
      <c r="E32" s="194">
        <v>0</v>
      </c>
      <c r="F32" s="194">
        <v>0</v>
      </c>
      <c r="G32" s="194">
        <v>0</v>
      </c>
      <c r="H32" s="194">
        <v>0</v>
      </c>
      <c r="I32" s="194">
        <v>0</v>
      </c>
      <c r="J32" s="194">
        <v>0</v>
      </c>
      <c r="K32" s="194">
        <v>0</v>
      </c>
      <c r="L32" s="194">
        <v>0</v>
      </c>
      <c r="M32" s="194">
        <v>0</v>
      </c>
      <c r="N32" s="194">
        <v>0</v>
      </c>
      <c r="O32" s="194">
        <v>0</v>
      </c>
      <c r="P32" s="195">
        <f t="shared" si="1"/>
        <v>0</v>
      </c>
    </row>
    <row r="33" spans="1:16" s="87" customFormat="1" ht="21.75" customHeight="1" thickBot="1" thickTop="1">
      <c r="A33" s="144" t="s">
        <v>107</v>
      </c>
      <c r="B33" s="94"/>
      <c r="C33" s="86"/>
      <c r="D33" s="187">
        <v>0</v>
      </c>
      <c r="E33" s="187">
        <v>0</v>
      </c>
      <c r="F33" s="187">
        <v>0</v>
      </c>
      <c r="G33" s="187">
        <v>0</v>
      </c>
      <c r="H33" s="187">
        <v>0</v>
      </c>
      <c r="I33" s="187">
        <v>0</v>
      </c>
      <c r="J33" s="187">
        <v>0</v>
      </c>
      <c r="K33" s="187">
        <v>0</v>
      </c>
      <c r="L33" s="187">
        <v>0</v>
      </c>
      <c r="M33" s="187">
        <v>0</v>
      </c>
      <c r="N33" s="187">
        <v>0</v>
      </c>
      <c r="O33" s="187">
        <v>0</v>
      </c>
      <c r="P33" s="177"/>
    </row>
    <row r="34" spans="1:16" s="87" customFormat="1" ht="21.75" customHeight="1" thickBot="1" thickTop="1">
      <c r="A34" s="101" t="s">
        <v>208</v>
      </c>
      <c r="B34" s="98"/>
      <c r="C34" s="99"/>
      <c r="D34" s="196">
        <v>0</v>
      </c>
      <c r="E34" s="196">
        <v>0</v>
      </c>
      <c r="F34" s="196">
        <v>0</v>
      </c>
      <c r="G34" s="196">
        <v>0</v>
      </c>
      <c r="H34" s="196">
        <v>0</v>
      </c>
      <c r="I34" s="196">
        <v>0</v>
      </c>
      <c r="J34" s="196">
        <v>0</v>
      </c>
      <c r="K34" s="196">
        <v>0</v>
      </c>
      <c r="L34" s="196">
        <v>0</v>
      </c>
      <c r="M34" s="196">
        <v>0</v>
      </c>
      <c r="N34" s="196">
        <v>0</v>
      </c>
      <c r="O34" s="196">
        <v>0</v>
      </c>
      <c r="P34" s="178"/>
    </row>
    <row r="35" spans="1:16" s="87" customFormat="1" ht="21.75" customHeight="1" thickBot="1" thickTop="1">
      <c r="A35" s="144" t="s">
        <v>202</v>
      </c>
      <c r="B35" s="100"/>
      <c r="C35" s="86"/>
      <c r="D35" s="187">
        <v>0</v>
      </c>
      <c r="E35" s="187">
        <v>0</v>
      </c>
      <c r="F35" s="187">
        <v>0</v>
      </c>
      <c r="G35" s="187">
        <v>0</v>
      </c>
      <c r="H35" s="187">
        <v>0</v>
      </c>
      <c r="I35" s="187">
        <v>0</v>
      </c>
      <c r="J35" s="187">
        <v>0</v>
      </c>
      <c r="K35" s="187">
        <v>0</v>
      </c>
      <c r="L35" s="187">
        <v>0</v>
      </c>
      <c r="M35" s="187">
        <v>0</v>
      </c>
      <c r="N35" s="187">
        <v>0</v>
      </c>
      <c r="O35" s="187">
        <v>0</v>
      </c>
      <c r="P35" s="177"/>
    </row>
    <row r="36" spans="1:16" s="87" customFormat="1" ht="21.75" customHeight="1" thickBot="1" thickTop="1">
      <c r="A36" s="101" t="s">
        <v>151</v>
      </c>
      <c r="B36" s="94"/>
      <c r="C36" s="86"/>
      <c r="D36" s="187">
        <v>0</v>
      </c>
      <c r="E36" s="187">
        <v>0</v>
      </c>
      <c r="F36" s="187">
        <v>0</v>
      </c>
      <c r="G36" s="187">
        <v>0</v>
      </c>
      <c r="H36" s="187">
        <v>0</v>
      </c>
      <c r="I36" s="187">
        <v>0</v>
      </c>
      <c r="J36" s="187">
        <v>0</v>
      </c>
      <c r="K36" s="187">
        <v>0</v>
      </c>
      <c r="L36" s="187">
        <v>0</v>
      </c>
      <c r="M36" s="187">
        <v>0</v>
      </c>
      <c r="N36" s="187">
        <v>0</v>
      </c>
      <c r="O36" s="187">
        <v>0</v>
      </c>
      <c r="P36" s="177"/>
    </row>
    <row r="37" spans="1:16" s="87" customFormat="1" ht="21.75" customHeight="1" thickBot="1" thickTop="1">
      <c r="A37" s="101" t="s">
        <v>131</v>
      </c>
      <c r="B37" s="102"/>
      <c r="C37" s="94"/>
      <c r="D37" s="197">
        <f>D35-D36</f>
        <v>0</v>
      </c>
      <c r="E37" s="197">
        <f aca="true" t="shared" si="2" ref="E37:O37">E35-E36</f>
        <v>0</v>
      </c>
      <c r="F37" s="197">
        <f t="shared" si="2"/>
        <v>0</v>
      </c>
      <c r="G37" s="197">
        <f t="shared" si="2"/>
        <v>0</v>
      </c>
      <c r="H37" s="197">
        <f t="shared" si="2"/>
        <v>0</v>
      </c>
      <c r="I37" s="197">
        <f t="shared" si="2"/>
        <v>0</v>
      </c>
      <c r="J37" s="197">
        <f t="shared" si="2"/>
        <v>0</v>
      </c>
      <c r="K37" s="197">
        <f t="shared" si="2"/>
        <v>0</v>
      </c>
      <c r="L37" s="197">
        <f t="shared" si="2"/>
        <v>0</v>
      </c>
      <c r="M37" s="197">
        <f t="shared" si="2"/>
        <v>0</v>
      </c>
      <c r="N37" s="197">
        <f t="shared" si="2"/>
        <v>0</v>
      </c>
      <c r="O37" s="197">
        <f t="shared" si="2"/>
        <v>0</v>
      </c>
      <c r="P37" s="179"/>
    </row>
    <row r="38" spans="1:16" ht="15.75" thickTop="1">
      <c r="A38" s="145" t="s">
        <v>15</v>
      </c>
      <c r="B38" s="103"/>
      <c r="C38" s="40"/>
      <c r="D38" s="42"/>
      <c r="E38" s="42"/>
      <c r="F38" s="42"/>
      <c r="G38" s="42"/>
      <c r="H38" s="42"/>
      <c r="I38" s="42"/>
      <c r="J38" s="42"/>
      <c r="K38" s="42"/>
      <c r="L38" s="42"/>
      <c r="M38" s="42"/>
      <c r="N38" s="42"/>
      <c r="O38" s="46"/>
      <c r="P38" s="49"/>
    </row>
    <row r="39" spans="1:16" s="107" customFormat="1" ht="15">
      <c r="A39" s="104" t="s">
        <v>54</v>
      </c>
      <c r="B39" s="105"/>
      <c r="C39" s="106"/>
      <c r="D39" s="198">
        <f>ROUND(IF(ISERR((D15-D18)/D12),0,((D15-D18)/D12)),2)</f>
        <v>0</v>
      </c>
      <c r="E39" s="198">
        <f aca="true" t="shared" si="3" ref="E39:O39">ROUND(IF(ISERR((E15-E18)/E12),0,((E15-E18)/E12)),2)</f>
        <v>0</v>
      </c>
      <c r="F39" s="198">
        <f t="shared" si="3"/>
        <v>0</v>
      </c>
      <c r="G39" s="198">
        <f t="shared" si="3"/>
        <v>0</v>
      </c>
      <c r="H39" s="198">
        <f t="shared" si="3"/>
        <v>0</v>
      </c>
      <c r="I39" s="198">
        <f t="shared" si="3"/>
        <v>0</v>
      </c>
      <c r="J39" s="198">
        <f t="shared" si="3"/>
        <v>0</v>
      </c>
      <c r="K39" s="198">
        <f t="shared" si="3"/>
        <v>0</v>
      </c>
      <c r="L39" s="198">
        <f t="shared" si="3"/>
        <v>0</v>
      </c>
      <c r="M39" s="198">
        <f t="shared" si="3"/>
        <v>0</v>
      </c>
      <c r="N39" s="198">
        <f t="shared" si="3"/>
        <v>0</v>
      </c>
      <c r="O39" s="198">
        <f t="shared" si="3"/>
        <v>0</v>
      </c>
      <c r="P39" s="180"/>
    </row>
    <row r="40" spans="1:16" s="107" customFormat="1" ht="15">
      <c r="A40" s="104" t="s">
        <v>55</v>
      </c>
      <c r="B40" s="105"/>
      <c r="C40" s="106"/>
      <c r="D40" s="198">
        <f>IF(D37=0,0,ROUND(IF(ISERR((D9*D37)/D9),0,((D9*D37)/D9)),2))</f>
        <v>0</v>
      </c>
      <c r="E40" s="198">
        <f aca="true" t="shared" si="4" ref="E40:O40">IF(E37=0,0,ROUND(IF(ISERR((E9*E37)/E9),0,((E9*E37)/E9)),2))</f>
        <v>0</v>
      </c>
      <c r="F40" s="198">
        <f t="shared" si="4"/>
        <v>0</v>
      </c>
      <c r="G40" s="198">
        <f t="shared" si="4"/>
        <v>0</v>
      </c>
      <c r="H40" s="198">
        <f t="shared" si="4"/>
        <v>0</v>
      </c>
      <c r="I40" s="198">
        <f t="shared" si="4"/>
        <v>0</v>
      </c>
      <c r="J40" s="198">
        <f t="shared" si="4"/>
        <v>0</v>
      </c>
      <c r="K40" s="198">
        <f t="shared" si="4"/>
        <v>0</v>
      </c>
      <c r="L40" s="198">
        <f t="shared" si="4"/>
        <v>0</v>
      </c>
      <c r="M40" s="198">
        <f t="shared" si="4"/>
        <v>0</v>
      </c>
      <c r="N40" s="198">
        <f t="shared" si="4"/>
        <v>0</v>
      </c>
      <c r="O40" s="198">
        <f t="shared" si="4"/>
        <v>0</v>
      </c>
      <c r="P40" s="180"/>
    </row>
    <row r="41" spans="1:16" s="107" customFormat="1" ht="15">
      <c r="A41" s="104" t="s">
        <v>56</v>
      </c>
      <c r="B41" s="105"/>
      <c r="C41" s="106"/>
      <c r="D41" s="198">
        <f>IF(D37=0,0,ROUND(IF(ISERR(((D15-D18)+((D9-D12)*D37))/D9),0,(((D15-D18)+((D9-D12)*D37))/D9)),2))</f>
        <v>0</v>
      </c>
      <c r="E41" s="198">
        <f aca="true" t="shared" si="5" ref="E41:O41">IF(E37=0,0,ROUND(IF(ISERR(((E15-E18)+((E9-E12)*E37))/E9),0,(((E15-E18)+((E9-E12)*E37))/E9)),2))</f>
        <v>0</v>
      </c>
      <c r="F41" s="198">
        <f t="shared" si="5"/>
        <v>0</v>
      </c>
      <c r="G41" s="198">
        <f t="shared" si="5"/>
        <v>0</v>
      </c>
      <c r="H41" s="198">
        <f t="shared" si="5"/>
        <v>0</v>
      </c>
      <c r="I41" s="198">
        <f t="shared" si="5"/>
        <v>0</v>
      </c>
      <c r="J41" s="198">
        <f t="shared" si="5"/>
        <v>0</v>
      </c>
      <c r="K41" s="198">
        <f t="shared" si="5"/>
        <v>0</v>
      </c>
      <c r="L41" s="198">
        <f t="shared" si="5"/>
        <v>0</v>
      </c>
      <c r="M41" s="198">
        <f t="shared" si="5"/>
        <v>0</v>
      </c>
      <c r="N41" s="198">
        <f t="shared" si="5"/>
        <v>0</v>
      </c>
      <c r="O41" s="198">
        <f t="shared" si="5"/>
        <v>0</v>
      </c>
      <c r="P41" s="180"/>
    </row>
    <row r="42" spans="1:16" s="107" customFormat="1" ht="15">
      <c r="A42" s="104" t="s">
        <v>96</v>
      </c>
      <c r="B42" s="105"/>
      <c r="C42" s="106"/>
      <c r="D42" s="198">
        <f>ROUND(IF(ISERR((D16-D19)/D13),0,((D16-D19)/D13)),2)</f>
        <v>0</v>
      </c>
      <c r="E42" s="198">
        <f aca="true" t="shared" si="6" ref="E42:O42">ROUND(IF(ISERR((E16-E19)/E13),0,((E16-E19)/E13)),2)</f>
        <v>0</v>
      </c>
      <c r="F42" s="198">
        <f t="shared" si="6"/>
        <v>0</v>
      </c>
      <c r="G42" s="198">
        <f t="shared" si="6"/>
        <v>0</v>
      </c>
      <c r="H42" s="198">
        <f t="shared" si="6"/>
        <v>0</v>
      </c>
      <c r="I42" s="198">
        <f t="shared" si="6"/>
        <v>0</v>
      </c>
      <c r="J42" s="198">
        <f t="shared" si="6"/>
        <v>0</v>
      </c>
      <c r="K42" s="198">
        <f t="shared" si="6"/>
        <v>0</v>
      </c>
      <c r="L42" s="198">
        <f t="shared" si="6"/>
        <v>0</v>
      </c>
      <c r="M42" s="198">
        <f t="shared" si="6"/>
        <v>0</v>
      </c>
      <c r="N42" s="198">
        <f t="shared" si="6"/>
        <v>0</v>
      </c>
      <c r="O42" s="198">
        <f t="shared" si="6"/>
        <v>0</v>
      </c>
      <c r="P42" s="180"/>
    </row>
    <row r="43" spans="1:16" s="107" customFormat="1" ht="15">
      <c r="A43" s="104" t="s">
        <v>97</v>
      </c>
      <c r="B43" s="105"/>
      <c r="C43" s="106"/>
      <c r="D43" s="198">
        <f>IF(D37=0,0,ROUND(IF(ISERR((((D10-D57)*D37)+D60)/D10),0,(((D10-D57)*D37)+D60)/D10),2))</f>
        <v>0</v>
      </c>
      <c r="E43" s="198">
        <f aca="true" t="shared" si="7" ref="E43:O43">IF(E37=0,0,ROUND(IF(ISERR((((E10-E57)*E37)+E60)/E10),0,(((E10-E57)*E37)+E60)/E10),2))</f>
        <v>0</v>
      </c>
      <c r="F43" s="198">
        <f t="shared" si="7"/>
        <v>0</v>
      </c>
      <c r="G43" s="198">
        <f t="shared" si="7"/>
        <v>0</v>
      </c>
      <c r="H43" s="198">
        <f t="shared" si="7"/>
        <v>0</v>
      </c>
      <c r="I43" s="198">
        <f t="shared" si="7"/>
        <v>0</v>
      </c>
      <c r="J43" s="198">
        <f t="shared" si="7"/>
        <v>0</v>
      </c>
      <c r="K43" s="198">
        <f t="shared" si="7"/>
        <v>0</v>
      </c>
      <c r="L43" s="198">
        <f t="shared" si="7"/>
        <v>0</v>
      </c>
      <c r="M43" s="198">
        <f t="shared" si="7"/>
        <v>0</v>
      </c>
      <c r="N43" s="198">
        <f t="shared" si="7"/>
        <v>0</v>
      </c>
      <c r="O43" s="198">
        <f t="shared" si="7"/>
        <v>0</v>
      </c>
      <c r="P43" s="180"/>
    </row>
    <row r="44" spans="1:16" s="107" customFormat="1" ht="15">
      <c r="A44" s="104" t="s">
        <v>108</v>
      </c>
      <c r="B44" s="105"/>
      <c r="C44" s="106"/>
      <c r="D44" s="198">
        <f>IF(D37=0,0,ROUND(IF(ISERR(((D16-D19)+((D10-D13-D58)*D37)+D61)/D10),0,(((D16-D19)+((D10-D13-D58)*D37)+D61)/D10)),2))</f>
        <v>0</v>
      </c>
      <c r="E44" s="198">
        <f aca="true" t="shared" si="8" ref="E44:O44">IF(E37=0,0,ROUND(IF(ISERR(((E16-E19)+((E10-E13-E58)*E37)+E61)/E10),0,(((E16-E19)+((E10-E13-E58)*E37)+E61)/E10)),2))</f>
        <v>0</v>
      </c>
      <c r="F44" s="198">
        <f t="shared" si="8"/>
        <v>0</v>
      </c>
      <c r="G44" s="198">
        <f t="shared" si="8"/>
        <v>0</v>
      </c>
      <c r="H44" s="198">
        <f t="shared" si="8"/>
        <v>0</v>
      </c>
      <c r="I44" s="198">
        <f t="shared" si="8"/>
        <v>0</v>
      </c>
      <c r="J44" s="198">
        <f t="shared" si="8"/>
        <v>0</v>
      </c>
      <c r="K44" s="198">
        <f t="shared" si="8"/>
        <v>0</v>
      </c>
      <c r="L44" s="198">
        <f t="shared" si="8"/>
        <v>0</v>
      </c>
      <c r="M44" s="198">
        <f t="shared" si="8"/>
        <v>0</v>
      </c>
      <c r="N44" s="198">
        <f t="shared" si="8"/>
        <v>0</v>
      </c>
      <c r="O44" s="198">
        <f t="shared" si="8"/>
        <v>0</v>
      </c>
      <c r="P44" s="180"/>
    </row>
    <row r="45" spans="1:16" s="107" customFormat="1" ht="15">
      <c r="A45" s="104" t="s">
        <v>60</v>
      </c>
      <c r="B45" s="105"/>
      <c r="C45" s="106"/>
      <c r="D45" s="198">
        <f>ROUND(IF(ISERR((D17-D20)/D14),0,((D17-D20)/D14)),2)</f>
        <v>0</v>
      </c>
      <c r="E45" s="198">
        <f aca="true" t="shared" si="9" ref="E45:O45">ROUND(IF(ISERR((E17-E20)/E14),0,((E17-E20)/E14)),2)</f>
        <v>0</v>
      </c>
      <c r="F45" s="198">
        <f t="shared" si="9"/>
        <v>0</v>
      </c>
      <c r="G45" s="198">
        <f t="shared" si="9"/>
        <v>0</v>
      </c>
      <c r="H45" s="198">
        <f t="shared" si="9"/>
        <v>0</v>
      </c>
      <c r="I45" s="198">
        <f t="shared" si="9"/>
        <v>0</v>
      </c>
      <c r="J45" s="198">
        <f t="shared" si="9"/>
        <v>0</v>
      </c>
      <c r="K45" s="198">
        <f t="shared" si="9"/>
        <v>0</v>
      </c>
      <c r="L45" s="198">
        <f t="shared" si="9"/>
        <v>0</v>
      </c>
      <c r="M45" s="198">
        <f t="shared" si="9"/>
        <v>0</v>
      </c>
      <c r="N45" s="198">
        <f t="shared" si="9"/>
        <v>0</v>
      </c>
      <c r="O45" s="198">
        <f t="shared" si="9"/>
        <v>0</v>
      </c>
      <c r="P45" s="180"/>
    </row>
    <row r="46" spans="1:16" s="107" customFormat="1" ht="15">
      <c r="A46" s="104" t="s">
        <v>109</v>
      </c>
      <c r="B46" s="105"/>
      <c r="C46" s="106"/>
      <c r="D46" s="198">
        <f>IF(D33=0,0,ROUND(IF(ISERR((D11*D33)/D11),0,((D11*D33)/D11)),2))</f>
        <v>0</v>
      </c>
      <c r="E46" s="198">
        <f aca="true" t="shared" si="10" ref="E46:O46">IF(E33=0,0,ROUND(IF(ISERR((E11*E33)/E11),0,((E11*E33)/E11)),2))</f>
        <v>0</v>
      </c>
      <c r="F46" s="198">
        <f t="shared" si="10"/>
        <v>0</v>
      </c>
      <c r="G46" s="198">
        <f t="shared" si="10"/>
        <v>0</v>
      </c>
      <c r="H46" s="198">
        <f t="shared" si="10"/>
        <v>0</v>
      </c>
      <c r="I46" s="198">
        <f t="shared" si="10"/>
        <v>0</v>
      </c>
      <c r="J46" s="198">
        <f t="shared" si="10"/>
        <v>0</v>
      </c>
      <c r="K46" s="198">
        <f t="shared" si="10"/>
        <v>0</v>
      </c>
      <c r="L46" s="198">
        <f t="shared" si="10"/>
        <v>0</v>
      </c>
      <c r="M46" s="198">
        <f t="shared" si="10"/>
        <v>0</v>
      </c>
      <c r="N46" s="198">
        <f t="shared" si="10"/>
        <v>0</v>
      </c>
      <c r="O46" s="198">
        <f t="shared" si="10"/>
        <v>0</v>
      </c>
      <c r="P46" s="180"/>
    </row>
    <row r="47" spans="1:16" s="107" customFormat="1" ht="15.75" thickBot="1">
      <c r="A47" s="104" t="s">
        <v>110</v>
      </c>
      <c r="B47" s="105"/>
      <c r="C47" s="106"/>
      <c r="D47" s="197">
        <f>IF(D33=0,0,ROUND(IF(ISERR(((D17-D20)+((D11-D14)*D33))/D11),0,(((D17-D20)+((D11-D14)*D33))/D11)),2))</f>
        <v>0</v>
      </c>
      <c r="E47" s="197">
        <f aca="true" t="shared" si="11" ref="E47:O47">IF(E33=0,0,ROUND(IF(ISERR(((E17-E20)+((E11-E14)*E33))/E11),0,(((E17-E20)+((E11-E14)*E33))/E11)),2))</f>
        <v>0</v>
      </c>
      <c r="F47" s="197">
        <f t="shared" si="11"/>
        <v>0</v>
      </c>
      <c r="G47" s="197">
        <f t="shared" si="11"/>
        <v>0</v>
      </c>
      <c r="H47" s="197">
        <f t="shared" si="11"/>
        <v>0</v>
      </c>
      <c r="I47" s="197">
        <f t="shared" si="11"/>
        <v>0</v>
      </c>
      <c r="J47" s="197">
        <f t="shared" si="11"/>
        <v>0</v>
      </c>
      <c r="K47" s="197">
        <f t="shared" si="11"/>
        <v>0</v>
      </c>
      <c r="L47" s="197">
        <f t="shared" si="11"/>
        <v>0</v>
      </c>
      <c r="M47" s="197">
        <f t="shared" si="11"/>
        <v>0</v>
      </c>
      <c r="N47" s="197">
        <f t="shared" si="11"/>
        <v>0</v>
      </c>
      <c r="O47" s="197">
        <f t="shared" si="11"/>
        <v>0</v>
      </c>
      <c r="P47" s="179"/>
    </row>
    <row r="48" spans="1:16" s="107" customFormat="1" ht="15.75" thickTop="1">
      <c r="A48" s="22" t="s">
        <v>38</v>
      </c>
      <c r="B48" s="108"/>
      <c r="C48" s="23"/>
      <c r="D48" s="74"/>
      <c r="E48" s="74"/>
      <c r="F48" s="74"/>
      <c r="G48" s="74"/>
      <c r="H48" s="74"/>
      <c r="I48" s="74"/>
      <c r="J48" s="74"/>
      <c r="K48" s="74"/>
      <c r="L48" s="74"/>
      <c r="M48" s="74"/>
      <c r="N48" s="74"/>
      <c r="O48" s="74"/>
      <c r="P48" s="109"/>
    </row>
    <row r="49" spans="1:16" s="107" customFormat="1" ht="15">
      <c r="A49" s="156" t="s">
        <v>17</v>
      </c>
      <c r="B49" s="117"/>
      <c r="C49" s="118"/>
      <c r="D49" s="199">
        <f>ROUND(IF(ISERR(IF((D12/D9)=0,(D9*D40),IF((D12/D9)&lt;0.4,(D9*D41),(D9*D39)))),0,(IF((D12/D9)=0,(D9*D40),IF((D12/D9)&lt;0.4,(D9*D41),(D9*D39))))),0)</f>
        <v>0</v>
      </c>
      <c r="E49" s="199">
        <f aca="true" t="shared" si="12" ref="E49:O49">ROUND(IF(ISERR(IF((E12/E9)=0,(E9*E40),IF((E12/E9)&lt;0.4,(E9*E41),(E9*E39)))),0,(IF((E12/E9)=0,(E9*E40),IF((E12/E9)&lt;0.4,(E9*E41),(E9*E39))))),0)</f>
        <v>0</v>
      </c>
      <c r="F49" s="199">
        <f t="shared" si="12"/>
        <v>0</v>
      </c>
      <c r="G49" s="199">
        <f t="shared" si="12"/>
        <v>0</v>
      </c>
      <c r="H49" s="199">
        <f t="shared" si="12"/>
        <v>0</v>
      </c>
      <c r="I49" s="199">
        <f t="shared" si="12"/>
        <v>0</v>
      </c>
      <c r="J49" s="199">
        <f t="shared" si="12"/>
        <v>0</v>
      </c>
      <c r="K49" s="199">
        <f t="shared" si="12"/>
        <v>0</v>
      </c>
      <c r="L49" s="199">
        <f t="shared" si="12"/>
        <v>0</v>
      </c>
      <c r="M49" s="199">
        <f t="shared" si="12"/>
        <v>0</v>
      </c>
      <c r="N49" s="199">
        <f t="shared" si="12"/>
        <v>0</v>
      </c>
      <c r="O49" s="199">
        <f t="shared" si="12"/>
        <v>0</v>
      </c>
      <c r="P49" s="189">
        <f>SUM(D49:O49)</f>
        <v>0</v>
      </c>
    </row>
    <row r="50" spans="1:16" ht="15">
      <c r="A50" s="147" t="s">
        <v>120</v>
      </c>
      <c r="B50" s="112"/>
      <c r="C50" s="5"/>
      <c r="D50" s="199">
        <f>ROUND(IF(ISERR(IF((D13/D10)=0,(D10*D43),IF((D13/D10)&lt;0.4,(D10*D44),(D10*D42)))),0,(IF((D13/D10)=0,(D10*D43),IF((D13/D10)&lt;0.4,(D10*D44),(D10*D42))))),0)</f>
        <v>0</v>
      </c>
      <c r="E50" s="199">
        <f aca="true" t="shared" si="13" ref="E50:O50">ROUND(IF(ISERR(IF((E13/E10)=0,(E10*E43),IF((E13/E10)&lt;0.4,(E10*E44),(E10*E42)))),0,(IF((E13/E10)=0,(E10*E43),IF((E13/E10)&lt;0.4,(E10*E44),(E10*E42))))),0)</f>
        <v>0</v>
      </c>
      <c r="F50" s="199">
        <f t="shared" si="13"/>
        <v>0</v>
      </c>
      <c r="G50" s="199">
        <f t="shared" si="13"/>
        <v>0</v>
      </c>
      <c r="H50" s="199">
        <f t="shared" si="13"/>
        <v>0</v>
      </c>
      <c r="I50" s="199">
        <f t="shared" si="13"/>
        <v>0</v>
      </c>
      <c r="J50" s="199">
        <f t="shared" si="13"/>
        <v>0</v>
      </c>
      <c r="K50" s="199">
        <f t="shared" si="13"/>
        <v>0</v>
      </c>
      <c r="L50" s="199">
        <f t="shared" si="13"/>
        <v>0</v>
      </c>
      <c r="M50" s="199">
        <f t="shared" si="13"/>
        <v>0</v>
      </c>
      <c r="N50" s="199">
        <f t="shared" si="13"/>
        <v>0</v>
      </c>
      <c r="O50" s="199">
        <f t="shared" si="13"/>
        <v>0</v>
      </c>
      <c r="P50" s="189">
        <f>SUM(D50:O50)</f>
        <v>0</v>
      </c>
    </row>
    <row r="51" spans="1:16" ht="15">
      <c r="A51" s="147" t="s">
        <v>19</v>
      </c>
      <c r="B51" s="112"/>
      <c r="C51" s="5"/>
      <c r="D51" s="199">
        <f>ROUND(IF(ISERR(IF((D14/D11)=0,(D11*D46),IF((D14/D11)&lt;0.4,(D11*D47),(D11*D45)))),0,(IF((D14/D11)=0,(D11*D46),IF((D14/D11)&lt;0.4,(D11*D47),(D11*D45))))),0)</f>
        <v>0</v>
      </c>
      <c r="E51" s="199">
        <f aca="true" t="shared" si="14" ref="E51:O51">ROUND(IF(ISERR(IF((E14/E11)=0,(E11*E46),IF((E14/E11)&lt;0.4,(E11*E47),(E11*E45)))),0,(IF((E14/E11)=0,(E11*E46),IF((E14/E11)&lt;0.4,(E11*E47),(E11*E45))))),0)</f>
        <v>0</v>
      </c>
      <c r="F51" s="199">
        <f t="shared" si="14"/>
        <v>0</v>
      </c>
      <c r="G51" s="199">
        <f t="shared" si="14"/>
        <v>0</v>
      </c>
      <c r="H51" s="199">
        <f t="shared" si="14"/>
        <v>0</v>
      </c>
      <c r="I51" s="199">
        <f t="shared" si="14"/>
        <v>0</v>
      </c>
      <c r="J51" s="199">
        <f t="shared" si="14"/>
        <v>0</v>
      </c>
      <c r="K51" s="199">
        <f t="shared" si="14"/>
        <v>0</v>
      </c>
      <c r="L51" s="199">
        <f t="shared" si="14"/>
        <v>0</v>
      </c>
      <c r="M51" s="199">
        <f t="shared" si="14"/>
        <v>0</v>
      </c>
      <c r="N51" s="199">
        <f t="shared" si="14"/>
        <v>0</v>
      </c>
      <c r="O51" s="199">
        <f t="shared" si="14"/>
        <v>0</v>
      </c>
      <c r="P51" s="189">
        <f>SUM(D51:O51)</f>
        <v>0</v>
      </c>
    </row>
    <row r="52" spans="1:16" ht="15.75" thickBot="1">
      <c r="A52" s="62" t="s">
        <v>39</v>
      </c>
      <c r="B52" s="110"/>
      <c r="C52" s="111"/>
      <c r="D52" s="200">
        <f>D49+D50+D51</f>
        <v>0</v>
      </c>
      <c r="E52" s="200">
        <f>E49+E50+E51</f>
        <v>0</v>
      </c>
      <c r="F52" s="200">
        <f>F49+F50+F51</f>
        <v>0</v>
      </c>
      <c r="G52" s="200">
        <f aca="true" t="shared" si="15" ref="G52:O52">G49+G50+G51</f>
        <v>0</v>
      </c>
      <c r="H52" s="200">
        <f t="shared" si="15"/>
        <v>0</v>
      </c>
      <c r="I52" s="200">
        <f t="shared" si="15"/>
        <v>0</v>
      </c>
      <c r="J52" s="200">
        <f t="shared" si="15"/>
        <v>0</v>
      </c>
      <c r="K52" s="200">
        <f t="shared" si="15"/>
        <v>0</v>
      </c>
      <c r="L52" s="200">
        <f t="shared" si="15"/>
        <v>0</v>
      </c>
      <c r="M52" s="200">
        <f t="shared" si="15"/>
        <v>0</v>
      </c>
      <c r="N52" s="200">
        <f t="shared" si="15"/>
        <v>0</v>
      </c>
      <c r="O52" s="200">
        <f t="shared" si="15"/>
        <v>0</v>
      </c>
      <c r="P52" s="201">
        <f>P49+P50+P51</f>
        <v>0</v>
      </c>
    </row>
    <row r="53" spans="1:16" s="113" customFormat="1" ht="15.75" thickTop="1">
      <c r="A53" s="146" t="s">
        <v>16</v>
      </c>
      <c r="B53" s="112"/>
      <c r="C53" s="5"/>
      <c r="D53" s="32"/>
      <c r="E53" s="32"/>
      <c r="F53" s="32"/>
      <c r="G53" s="32"/>
      <c r="H53" s="32"/>
      <c r="I53" s="32"/>
      <c r="J53" s="32"/>
      <c r="K53" s="32"/>
      <c r="L53" s="32"/>
      <c r="M53" s="32"/>
      <c r="N53" s="32"/>
      <c r="O53" s="16"/>
      <c r="P53" s="49"/>
    </row>
    <row r="54" spans="1:16" s="116" customFormat="1" ht="15">
      <c r="A54" s="141" t="s">
        <v>145</v>
      </c>
      <c r="B54" s="114"/>
      <c r="C54" s="115"/>
      <c r="D54" s="198">
        <f>ROUND(IF(ISERR(D59/D56),0,(D59/D56)),2)</f>
        <v>0</v>
      </c>
      <c r="E54" s="198">
        <f aca="true" t="shared" si="16" ref="E54:O55">ROUND(IF(ISERR(E59/E56),0,(E59/E56)),2)</f>
        <v>0</v>
      </c>
      <c r="F54" s="198">
        <f t="shared" si="16"/>
        <v>0</v>
      </c>
      <c r="G54" s="198">
        <f t="shared" si="16"/>
        <v>0</v>
      </c>
      <c r="H54" s="198">
        <f t="shared" si="16"/>
        <v>0</v>
      </c>
      <c r="I54" s="198">
        <f t="shared" si="16"/>
        <v>0</v>
      </c>
      <c r="J54" s="198">
        <f t="shared" si="16"/>
        <v>0</v>
      </c>
      <c r="K54" s="198">
        <f t="shared" si="16"/>
        <v>0</v>
      </c>
      <c r="L54" s="198">
        <f t="shared" si="16"/>
        <v>0</v>
      </c>
      <c r="M54" s="198">
        <f t="shared" si="16"/>
        <v>0</v>
      </c>
      <c r="N54" s="198">
        <f t="shared" si="16"/>
        <v>0</v>
      </c>
      <c r="O54" s="198">
        <f t="shared" si="16"/>
        <v>0</v>
      </c>
      <c r="P54" s="198">
        <f>ROUND(IF(ISERR(P59/P56),0,(P59/P56)),2)</f>
        <v>0</v>
      </c>
    </row>
    <row r="55" spans="1:16" s="116" customFormat="1" ht="15">
      <c r="A55" s="141" t="s">
        <v>146</v>
      </c>
      <c r="B55" s="114"/>
      <c r="C55" s="115"/>
      <c r="D55" s="198">
        <f>ROUND(IF(ISERR(D60/D57),0,(D60/D57)),2)</f>
        <v>0</v>
      </c>
      <c r="E55" s="198">
        <f t="shared" si="16"/>
        <v>0</v>
      </c>
      <c r="F55" s="198">
        <f t="shared" si="16"/>
        <v>0</v>
      </c>
      <c r="G55" s="198">
        <f t="shared" si="16"/>
        <v>0</v>
      </c>
      <c r="H55" s="198">
        <f t="shared" si="16"/>
        <v>0</v>
      </c>
      <c r="I55" s="198">
        <f t="shared" si="16"/>
        <v>0</v>
      </c>
      <c r="J55" s="198">
        <f t="shared" si="16"/>
        <v>0</v>
      </c>
      <c r="K55" s="198">
        <f t="shared" si="16"/>
        <v>0</v>
      </c>
      <c r="L55" s="198">
        <f t="shared" si="16"/>
        <v>0</v>
      </c>
      <c r="M55" s="198">
        <f t="shared" si="16"/>
        <v>0</v>
      </c>
      <c r="N55" s="198">
        <f t="shared" si="16"/>
        <v>0</v>
      </c>
      <c r="O55" s="198">
        <f t="shared" si="16"/>
        <v>0</v>
      </c>
      <c r="P55" s="198">
        <f>ROUND(IF(ISERR(P60/P57),0,(P60/P57)),2)</f>
        <v>0</v>
      </c>
    </row>
    <row r="56" spans="1:16" s="113" customFormat="1" ht="15">
      <c r="A56" s="141" t="s">
        <v>147</v>
      </c>
      <c r="B56" s="112"/>
      <c r="C56" s="5"/>
      <c r="D56" s="183">
        <v>0</v>
      </c>
      <c r="E56" s="183">
        <v>0</v>
      </c>
      <c r="F56" s="183">
        <v>0</v>
      </c>
      <c r="G56" s="183">
        <v>0</v>
      </c>
      <c r="H56" s="183">
        <v>0</v>
      </c>
      <c r="I56" s="183">
        <v>0</v>
      </c>
      <c r="J56" s="183">
        <v>0</v>
      </c>
      <c r="K56" s="183">
        <v>0</v>
      </c>
      <c r="L56" s="183">
        <v>0</v>
      </c>
      <c r="M56" s="183">
        <v>0</v>
      </c>
      <c r="N56" s="183">
        <v>0</v>
      </c>
      <c r="O56" s="183">
        <v>0</v>
      </c>
      <c r="P56" s="192">
        <f>SUM(D56:O56)</f>
        <v>0</v>
      </c>
    </row>
    <row r="57" spans="1:16" s="113" customFormat="1" ht="15">
      <c r="A57" s="141" t="s">
        <v>148</v>
      </c>
      <c r="B57" s="112"/>
      <c r="C57" s="5"/>
      <c r="D57" s="193">
        <v>0</v>
      </c>
      <c r="E57" s="193">
        <v>0</v>
      </c>
      <c r="F57" s="193">
        <v>0</v>
      </c>
      <c r="G57" s="193">
        <v>0</v>
      </c>
      <c r="H57" s="193">
        <v>0</v>
      </c>
      <c r="I57" s="193">
        <v>0</v>
      </c>
      <c r="J57" s="193">
        <v>0</v>
      </c>
      <c r="K57" s="193">
        <v>0</v>
      </c>
      <c r="L57" s="193">
        <v>0</v>
      </c>
      <c r="M57" s="193">
        <v>0</v>
      </c>
      <c r="N57" s="193">
        <v>0</v>
      </c>
      <c r="O57" s="193">
        <v>0</v>
      </c>
      <c r="P57" s="192">
        <f>SUM(D57:O57)</f>
        <v>0</v>
      </c>
    </row>
    <row r="58" spans="1:16" s="116" customFormat="1" ht="15">
      <c r="A58" s="141" t="s">
        <v>149</v>
      </c>
      <c r="B58" s="117"/>
      <c r="C58" s="118"/>
      <c r="D58" s="202">
        <f>D57-D56</f>
        <v>0</v>
      </c>
      <c r="E58" s="202">
        <f aca="true" t="shared" si="17" ref="E58:O58">E57-E56</f>
        <v>0</v>
      </c>
      <c r="F58" s="202">
        <f t="shared" si="17"/>
        <v>0</v>
      </c>
      <c r="G58" s="202">
        <f t="shared" si="17"/>
        <v>0</v>
      </c>
      <c r="H58" s="202">
        <f t="shared" si="17"/>
        <v>0</v>
      </c>
      <c r="I58" s="202">
        <f t="shared" si="17"/>
        <v>0</v>
      </c>
      <c r="J58" s="202">
        <f t="shared" si="17"/>
        <v>0</v>
      </c>
      <c r="K58" s="202">
        <f t="shared" si="17"/>
        <v>0</v>
      </c>
      <c r="L58" s="202">
        <f t="shared" si="17"/>
        <v>0</v>
      </c>
      <c r="M58" s="202">
        <f t="shared" si="17"/>
        <v>0</v>
      </c>
      <c r="N58" s="202">
        <f t="shared" si="17"/>
        <v>0</v>
      </c>
      <c r="O58" s="203">
        <f t="shared" si="17"/>
        <v>0</v>
      </c>
      <c r="P58" s="202">
        <f>SUM(D58:O58)</f>
        <v>0</v>
      </c>
    </row>
    <row r="59" spans="1:16" s="121" customFormat="1" ht="15">
      <c r="A59" s="141" t="s">
        <v>91</v>
      </c>
      <c r="B59" s="119"/>
      <c r="C59" s="120"/>
      <c r="D59" s="188">
        <v>0</v>
      </c>
      <c r="E59" s="188">
        <v>0</v>
      </c>
      <c r="F59" s="188">
        <v>0</v>
      </c>
      <c r="G59" s="188">
        <v>0</v>
      </c>
      <c r="H59" s="188">
        <v>0</v>
      </c>
      <c r="I59" s="188">
        <v>0</v>
      </c>
      <c r="J59" s="188">
        <v>0</v>
      </c>
      <c r="K59" s="188">
        <v>0</v>
      </c>
      <c r="L59" s="188">
        <v>0</v>
      </c>
      <c r="M59" s="188">
        <v>0</v>
      </c>
      <c r="N59" s="188">
        <v>0</v>
      </c>
      <c r="O59" s="188">
        <v>0</v>
      </c>
      <c r="P59" s="189">
        <f>SUM(D59:O59)</f>
        <v>0</v>
      </c>
    </row>
    <row r="60" spans="1:16" s="121" customFormat="1" ht="15">
      <c r="A60" s="141" t="s">
        <v>63</v>
      </c>
      <c r="B60" s="119"/>
      <c r="C60" s="120"/>
      <c r="D60" s="188">
        <v>0</v>
      </c>
      <c r="E60" s="188">
        <v>0</v>
      </c>
      <c r="F60" s="188">
        <v>0</v>
      </c>
      <c r="G60" s="188">
        <v>0</v>
      </c>
      <c r="H60" s="188">
        <v>0</v>
      </c>
      <c r="I60" s="188">
        <v>0</v>
      </c>
      <c r="J60" s="188">
        <v>0</v>
      </c>
      <c r="K60" s="188">
        <v>0</v>
      </c>
      <c r="L60" s="188">
        <v>0</v>
      </c>
      <c r="M60" s="188">
        <v>0</v>
      </c>
      <c r="N60" s="188">
        <v>0</v>
      </c>
      <c r="O60" s="188">
        <v>0</v>
      </c>
      <c r="P60" s="189">
        <f>SUM(D60:O60)</f>
        <v>0</v>
      </c>
    </row>
    <row r="61" spans="1:16" s="113" customFormat="1" ht="15">
      <c r="A61" s="141" t="s">
        <v>150</v>
      </c>
      <c r="B61" s="112"/>
      <c r="C61" s="5"/>
      <c r="D61" s="199">
        <f>D60-D59</f>
        <v>0</v>
      </c>
      <c r="E61" s="199">
        <f aca="true" t="shared" si="18" ref="E61:P61">E60-E59</f>
        <v>0</v>
      </c>
      <c r="F61" s="199">
        <f t="shared" si="18"/>
        <v>0</v>
      </c>
      <c r="G61" s="199">
        <f t="shared" si="18"/>
        <v>0</v>
      </c>
      <c r="H61" s="199">
        <f t="shared" si="18"/>
        <v>0</v>
      </c>
      <c r="I61" s="199">
        <f t="shared" si="18"/>
        <v>0</v>
      </c>
      <c r="J61" s="199">
        <f t="shared" si="18"/>
        <v>0</v>
      </c>
      <c r="K61" s="199">
        <f t="shared" si="18"/>
        <v>0</v>
      </c>
      <c r="L61" s="199">
        <f t="shared" si="18"/>
        <v>0</v>
      </c>
      <c r="M61" s="199">
        <f t="shared" si="18"/>
        <v>0</v>
      </c>
      <c r="N61" s="199">
        <f t="shared" si="18"/>
        <v>0</v>
      </c>
      <c r="O61" s="199">
        <f t="shared" si="18"/>
        <v>0</v>
      </c>
      <c r="P61" s="189">
        <f t="shared" si="18"/>
        <v>0</v>
      </c>
    </row>
    <row r="62" spans="1:16" s="113" customFormat="1" ht="15.75" thickBot="1">
      <c r="A62" s="17" t="s">
        <v>70</v>
      </c>
      <c r="B62" s="122"/>
      <c r="C62" s="123"/>
      <c r="D62" s="200">
        <f>D52-D60</f>
        <v>0</v>
      </c>
      <c r="E62" s="200">
        <f aca="true" t="shared" si="19" ref="E62:O62">E52-E60</f>
        <v>0</v>
      </c>
      <c r="F62" s="200">
        <f t="shared" si="19"/>
        <v>0</v>
      </c>
      <c r="G62" s="200">
        <f t="shared" si="19"/>
        <v>0</v>
      </c>
      <c r="H62" s="200">
        <f t="shared" si="19"/>
        <v>0</v>
      </c>
      <c r="I62" s="200">
        <f t="shared" si="19"/>
        <v>0</v>
      </c>
      <c r="J62" s="200">
        <f t="shared" si="19"/>
        <v>0</v>
      </c>
      <c r="K62" s="200">
        <f t="shared" si="19"/>
        <v>0</v>
      </c>
      <c r="L62" s="200">
        <f t="shared" si="19"/>
        <v>0</v>
      </c>
      <c r="M62" s="200">
        <f t="shared" si="19"/>
        <v>0</v>
      </c>
      <c r="N62" s="200">
        <f t="shared" si="19"/>
        <v>0</v>
      </c>
      <c r="O62" s="200">
        <f t="shared" si="19"/>
        <v>0</v>
      </c>
      <c r="P62" s="201">
        <f>P52-P60</f>
        <v>0</v>
      </c>
    </row>
    <row r="63" spans="1:16" ht="15.75" thickTop="1">
      <c r="A63" s="12" t="s">
        <v>20</v>
      </c>
      <c r="B63" s="3"/>
      <c r="C63" s="2"/>
      <c r="D63" s="45"/>
      <c r="E63" s="45"/>
      <c r="F63" s="45"/>
      <c r="G63" s="45"/>
      <c r="H63" s="45"/>
      <c r="I63" s="45"/>
      <c r="J63" s="45"/>
      <c r="K63" s="45"/>
      <c r="L63" s="45"/>
      <c r="M63" s="45"/>
      <c r="N63" s="45"/>
      <c r="O63" s="47"/>
      <c r="P63" s="124"/>
    </row>
    <row r="64" spans="1:16" ht="15">
      <c r="A64" s="13" t="s">
        <v>21</v>
      </c>
      <c r="B64" s="103"/>
      <c r="C64" s="7"/>
      <c r="D64" s="204">
        <v>0</v>
      </c>
      <c r="E64" s="204">
        <v>0</v>
      </c>
      <c r="F64" s="204">
        <v>0</v>
      </c>
      <c r="G64" s="204">
        <v>0</v>
      </c>
      <c r="H64" s="204">
        <v>0</v>
      </c>
      <c r="I64" s="204">
        <v>0</v>
      </c>
      <c r="J64" s="204">
        <v>0</v>
      </c>
      <c r="K64" s="204">
        <v>0</v>
      </c>
      <c r="L64" s="204">
        <v>0</v>
      </c>
      <c r="M64" s="204">
        <v>0</v>
      </c>
      <c r="N64" s="204">
        <v>0</v>
      </c>
      <c r="O64" s="204">
        <v>0</v>
      </c>
      <c r="P64" s="189">
        <f>SUM(D64:O64)</f>
        <v>0</v>
      </c>
    </row>
    <row r="65" spans="1:16" ht="15">
      <c r="A65" s="13" t="s">
        <v>22</v>
      </c>
      <c r="B65" s="103"/>
      <c r="C65" s="7"/>
      <c r="D65" s="189">
        <f>D60</f>
        <v>0</v>
      </c>
      <c r="E65" s="189">
        <f aca="true" t="shared" si="20" ref="E65:O65">E60</f>
        <v>0</v>
      </c>
      <c r="F65" s="189">
        <f t="shared" si="20"/>
        <v>0</v>
      </c>
      <c r="G65" s="189">
        <f t="shared" si="20"/>
        <v>0</v>
      </c>
      <c r="H65" s="189">
        <f t="shared" si="20"/>
        <v>0</v>
      </c>
      <c r="I65" s="189">
        <f t="shared" si="20"/>
        <v>0</v>
      </c>
      <c r="J65" s="189">
        <f t="shared" si="20"/>
        <v>0</v>
      </c>
      <c r="K65" s="189">
        <f t="shared" si="20"/>
        <v>0</v>
      </c>
      <c r="L65" s="189">
        <f t="shared" si="20"/>
        <v>0</v>
      </c>
      <c r="M65" s="189">
        <f t="shared" si="20"/>
        <v>0</v>
      </c>
      <c r="N65" s="189">
        <f t="shared" si="20"/>
        <v>0</v>
      </c>
      <c r="O65" s="189">
        <f t="shared" si="20"/>
        <v>0</v>
      </c>
      <c r="P65" s="189">
        <f>SUM(D65:O65)</f>
        <v>0</v>
      </c>
    </row>
    <row r="66" spans="1:16" s="113" customFormat="1" ht="15">
      <c r="A66" s="13" t="s">
        <v>13</v>
      </c>
      <c r="B66" s="112"/>
      <c r="C66" s="7"/>
      <c r="D66" s="204">
        <v>0</v>
      </c>
      <c r="E66" s="204">
        <v>0</v>
      </c>
      <c r="F66" s="204">
        <v>0</v>
      </c>
      <c r="G66" s="204">
        <v>0</v>
      </c>
      <c r="H66" s="204">
        <v>0</v>
      </c>
      <c r="I66" s="204">
        <v>0</v>
      </c>
      <c r="J66" s="204">
        <v>0</v>
      </c>
      <c r="K66" s="204">
        <v>0</v>
      </c>
      <c r="L66" s="204">
        <v>0</v>
      </c>
      <c r="M66" s="204">
        <v>0</v>
      </c>
      <c r="N66" s="204">
        <v>0</v>
      </c>
      <c r="O66" s="204">
        <v>0</v>
      </c>
      <c r="P66" s="189">
        <f>SUM(D66:O66)</f>
        <v>0</v>
      </c>
    </row>
    <row r="67" spans="1:16" s="113" customFormat="1" ht="15">
      <c r="A67" s="13" t="s">
        <v>100</v>
      </c>
      <c r="B67" s="112"/>
      <c r="C67" s="7"/>
      <c r="D67" s="204">
        <v>0</v>
      </c>
      <c r="E67" s="204">
        <v>0</v>
      </c>
      <c r="F67" s="204">
        <v>0</v>
      </c>
      <c r="G67" s="204">
        <v>0</v>
      </c>
      <c r="H67" s="204">
        <v>0</v>
      </c>
      <c r="I67" s="204">
        <v>0</v>
      </c>
      <c r="J67" s="204">
        <v>0</v>
      </c>
      <c r="K67" s="204">
        <v>0</v>
      </c>
      <c r="L67" s="204">
        <v>0</v>
      </c>
      <c r="M67" s="204">
        <v>0</v>
      </c>
      <c r="N67" s="204">
        <v>0</v>
      </c>
      <c r="O67" s="204">
        <v>0</v>
      </c>
      <c r="P67" s="189">
        <f>SUM(D67:O67)</f>
        <v>0</v>
      </c>
    </row>
    <row r="68" spans="1:16" s="113" customFormat="1" ht="15">
      <c r="A68" s="138" t="s">
        <v>98</v>
      </c>
      <c r="B68" s="112"/>
      <c r="C68" s="7"/>
      <c r="D68" s="189">
        <f>D64+D65+D66+D67</f>
        <v>0</v>
      </c>
      <c r="E68" s="189">
        <f aca="true" t="shared" si="21" ref="E68:O68">E64+E65+E66+E67</f>
        <v>0</v>
      </c>
      <c r="F68" s="189">
        <f t="shared" si="21"/>
        <v>0</v>
      </c>
      <c r="G68" s="189">
        <f t="shared" si="21"/>
        <v>0</v>
      </c>
      <c r="H68" s="189">
        <f t="shared" si="21"/>
        <v>0</v>
      </c>
      <c r="I68" s="189">
        <f t="shared" si="21"/>
        <v>0</v>
      </c>
      <c r="J68" s="189">
        <f t="shared" si="21"/>
        <v>0</v>
      </c>
      <c r="K68" s="189">
        <f t="shared" si="21"/>
        <v>0</v>
      </c>
      <c r="L68" s="189">
        <f t="shared" si="21"/>
        <v>0</v>
      </c>
      <c r="M68" s="189">
        <f t="shared" si="21"/>
        <v>0</v>
      </c>
      <c r="N68" s="189">
        <f t="shared" si="21"/>
        <v>0</v>
      </c>
      <c r="O68" s="189">
        <f t="shared" si="21"/>
        <v>0</v>
      </c>
      <c r="P68" s="189">
        <f>P64+P65+P66+P67</f>
        <v>0</v>
      </c>
    </row>
    <row r="69" spans="1:16" s="113" customFormat="1" ht="15">
      <c r="A69" s="13" t="s">
        <v>200</v>
      </c>
      <c r="B69" s="112"/>
      <c r="C69" s="7"/>
      <c r="D69" s="65"/>
      <c r="E69" s="65"/>
      <c r="F69" s="65"/>
      <c r="G69" s="65"/>
      <c r="H69" s="65"/>
      <c r="I69" s="65"/>
      <c r="J69" s="65"/>
      <c r="K69" s="65"/>
      <c r="L69" s="65"/>
      <c r="M69" s="65"/>
      <c r="N69" s="65"/>
      <c r="O69" s="66"/>
      <c r="P69" s="205">
        <v>0</v>
      </c>
    </row>
    <row r="70" spans="1:16" s="113" customFormat="1" ht="15">
      <c r="A70" s="13" t="s">
        <v>24</v>
      </c>
      <c r="B70" s="112"/>
      <c r="C70" s="7"/>
      <c r="D70" s="65"/>
      <c r="E70" s="65"/>
      <c r="F70" s="65"/>
      <c r="G70" s="65"/>
      <c r="H70" s="65"/>
      <c r="I70" s="65"/>
      <c r="J70" s="65"/>
      <c r="K70" s="65"/>
      <c r="L70" s="65"/>
      <c r="M70" s="65"/>
      <c r="N70" s="65"/>
      <c r="O70" s="66"/>
      <c r="P70" s="205">
        <v>0</v>
      </c>
    </row>
    <row r="71" spans="1:16" s="113" customFormat="1" ht="15">
      <c r="A71" s="13" t="s">
        <v>25</v>
      </c>
      <c r="B71" s="112"/>
      <c r="C71" s="7"/>
      <c r="D71" s="65"/>
      <c r="E71" s="65"/>
      <c r="F71" s="65"/>
      <c r="G71" s="65"/>
      <c r="H71" s="65"/>
      <c r="I71" s="65"/>
      <c r="J71" s="65"/>
      <c r="K71" s="65"/>
      <c r="L71" s="65"/>
      <c r="M71" s="65"/>
      <c r="N71" s="65"/>
      <c r="O71" s="66"/>
      <c r="P71" s="205">
        <v>0</v>
      </c>
    </row>
    <row r="72" spans="1:16" s="113" customFormat="1" ht="15">
      <c r="A72" s="13" t="s">
        <v>26</v>
      </c>
      <c r="B72" s="112"/>
      <c r="C72" s="7"/>
      <c r="D72" s="65"/>
      <c r="E72" s="65"/>
      <c r="F72" s="65"/>
      <c r="G72" s="65"/>
      <c r="H72" s="65"/>
      <c r="I72" s="65"/>
      <c r="J72" s="65"/>
      <c r="K72" s="65"/>
      <c r="L72" s="65"/>
      <c r="M72" s="65"/>
      <c r="N72" s="65"/>
      <c r="O72" s="66"/>
      <c r="P72" s="205">
        <v>0</v>
      </c>
    </row>
    <row r="73" spans="1:16" s="113" customFormat="1" ht="15">
      <c r="A73" s="139" t="s">
        <v>27</v>
      </c>
      <c r="B73" s="18"/>
      <c r="C73" s="18"/>
      <c r="D73" s="206">
        <f>D68+D69+D70+D71+D72</f>
        <v>0</v>
      </c>
      <c r="E73" s="206">
        <f>E68</f>
        <v>0</v>
      </c>
      <c r="F73" s="206">
        <f aca="true" t="shared" si="22" ref="F73:O73">F68</f>
        <v>0</v>
      </c>
      <c r="G73" s="206">
        <f t="shared" si="22"/>
        <v>0</v>
      </c>
      <c r="H73" s="206">
        <f t="shared" si="22"/>
        <v>0</v>
      </c>
      <c r="I73" s="206">
        <f t="shared" si="22"/>
        <v>0</v>
      </c>
      <c r="J73" s="206">
        <f t="shared" si="22"/>
        <v>0</v>
      </c>
      <c r="K73" s="206">
        <f t="shared" si="22"/>
        <v>0</v>
      </c>
      <c r="L73" s="206">
        <f t="shared" si="22"/>
        <v>0</v>
      </c>
      <c r="M73" s="206">
        <f t="shared" si="22"/>
        <v>0</v>
      </c>
      <c r="N73" s="206">
        <f t="shared" si="22"/>
        <v>0</v>
      </c>
      <c r="O73" s="206">
        <f t="shared" si="22"/>
        <v>0</v>
      </c>
      <c r="P73" s="206">
        <f>P68+P69+P70+P71+P72</f>
        <v>0</v>
      </c>
    </row>
    <row r="74" spans="1:16" s="113" customFormat="1" ht="15">
      <c r="A74" s="15" t="s">
        <v>28</v>
      </c>
      <c r="B74" s="5"/>
      <c r="C74" s="5"/>
      <c r="D74" s="44"/>
      <c r="E74" s="44"/>
      <c r="F74" s="44"/>
      <c r="G74" s="44"/>
      <c r="H74" s="44"/>
      <c r="I74" s="44"/>
      <c r="J74" s="44"/>
      <c r="K74" s="44"/>
      <c r="L74" s="44"/>
      <c r="M74" s="44"/>
      <c r="N74" s="44"/>
      <c r="O74" s="48"/>
      <c r="P74" s="50"/>
    </row>
    <row r="75" spans="1:16" s="113" customFormat="1" ht="15">
      <c r="A75" s="147" t="s">
        <v>29</v>
      </c>
      <c r="B75" s="5"/>
      <c r="C75" s="5"/>
      <c r="D75" s="65"/>
      <c r="E75" s="65"/>
      <c r="F75" s="65"/>
      <c r="G75" s="65"/>
      <c r="H75" s="65"/>
      <c r="I75" s="65"/>
      <c r="J75" s="65"/>
      <c r="K75" s="65"/>
      <c r="L75" s="65"/>
      <c r="M75" s="65"/>
      <c r="N75" s="65"/>
      <c r="O75" s="66"/>
      <c r="P75" s="205">
        <v>0</v>
      </c>
    </row>
    <row r="76" spans="1:16" ht="15">
      <c r="A76" s="13" t="s">
        <v>30</v>
      </c>
      <c r="B76" s="40"/>
      <c r="C76" s="40"/>
      <c r="D76" s="204">
        <v>0</v>
      </c>
      <c r="E76" s="204">
        <v>0</v>
      </c>
      <c r="F76" s="204">
        <v>0</v>
      </c>
      <c r="G76" s="204">
        <v>0</v>
      </c>
      <c r="H76" s="204">
        <v>0</v>
      </c>
      <c r="I76" s="204">
        <v>0</v>
      </c>
      <c r="J76" s="204">
        <v>0</v>
      </c>
      <c r="K76" s="204">
        <v>0</v>
      </c>
      <c r="L76" s="204">
        <v>0</v>
      </c>
      <c r="M76" s="204">
        <v>0</v>
      </c>
      <c r="N76" s="204">
        <v>0</v>
      </c>
      <c r="O76" s="204">
        <v>0</v>
      </c>
      <c r="P76" s="189">
        <f>SUM(D76:O76)</f>
        <v>0</v>
      </c>
    </row>
    <row r="77" spans="1:16" s="113" customFormat="1" ht="15">
      <c r="A77" s="139" t="s">
        <v>31</v>
      </c>
      <c r="B77" s="18"/>
      <c r="C77" s="18"/>
      <c r="D77" s="206">
        <f>D75+D76</f>
        <v>0</v>
      </c>
      <c r="E77" s="206">
        <f aca="true" t="shared" si="23" ref="E77:O77">E76</f>
        <v>0</v>
      </c>
      <c r="F77" s="206">
        <f t="shared" si="23"/>
        <v>0</v>
      </c>
      <c r="G77" s="206">
        <f t="shared" si="23"/>
        <v>0</v>
      </c>
      <c r="H77" s="206">
        <f t="shared" si="23"/>
        <v>0</v>
      </c>
      <c r="I77" s="206">
        <f t="shared" si="23"/>
        <v>0</v>
      </c>
      <c r="J77" s="206">
        <f t="shared" si="23"/>
        <v>0</v>
      </c>
      <c r="K77" s="206">
        <f t="shared" si="23"/>
        <v>0</v>
      </c>
      <c r="L77" s="206">
        <f t="shared" si="23"/>
        <v>0</v>
      </c>
      <c r="M77" s="206">
        <f t="shared" si="23"/>
        <v>0</v>
      </c>
      <c r="N77" s="206">
        <f t="shared" si="23"/>
        <v>0</v>
      </c>
      <c r="O77" s="206">
        <f t="shared" si="23"/>
        <v>0</v>
      </c>
      <c r="P77" s="206">
        <f>P75+P76</f>
        <v>0</v>
      </c>
    </row>
    <row r="78" spans="1:16" s="113" customFormat="1" ht="15">
      <c r="A78" s="139" t="s">
        <v>32</v>
      </c>
      <c r="B78" s="18"/>
      <c r="C78" s="20"/>
      <c r="D78" s="206">
        <f aca="true" t="shared" si="24" ref="D78:I78">IF(D77&gt;D73,D73,D77)</f>
        <v>0</v>
      </c>
      <c r="E78" s="206">
        <f t="shared" si="24"/>
        <v>0</v>
      </c>
      <c r="F78" s="206">
        <f t="shared" si="24"/>
        <v>0</v>
      </c>
      <c r="G78" s="206">
        <f t="shared" si="24"/>
        <v>0</v>
      </c>
      <c r="H78" s="206">
        <f t="shared" si="24"/>
        <v>0</v>
      </c>
      <c r="I78" s="206">
        <f t="shared" si="24"/>
        <v>0</v>
      </c>
      <c r="J78" s="206">
        <f aca="true" t="shared" si="25" ref="J78:O78">IF(J77&gt;J73,J73,J77)</f>
        <v>0</v>
      </c>
      <c r="K78" s="206">
        <f t="shared" si="25"/>
        <v>0</v>
      </c>
      <c r="L78" s="206">
        <f t="shared" si="25"/>
        <v>0</v>
      </c>
      <c r="M78" s="206">
        <f t="shared" si="25"/>
        <v>0</v>
      </c>
      <c r="N78" s="206">
        <f t="shared" si="25"/>
        <v>0</v>
      </c>
      <c r="O78" s="206">
        <f t="shared" si="25"/>
        <v>0</v>
      </c>
      <c r="P78" s="206">
        <f>IF(P77&gt;P73,P73,P77)</f>
        <v>0</v>
      </c>
    </row>
    <row r="79" spans="1:16" s="113" customFormat="1" ht="15.75" thickBot="1">
      <c r="A79" s="125" t="s">
        <v>153</v>
      </c>
      <c r="B79" s="126"/>
      <c r="C79" s="21"/>
      <c r="D79" s="67"/>
      <c r="E79" s="67"/>
      <c r="F79" s="67"/>
      <c r="G79" s="67"/>
      <c r="H79" s="67"/>
      <c r="I79" s="67"/>
      <c r="J79" s="67"/>
      <c r="K79" s="67"/>
      <c r="L79" s="67"/>
      <c r="M79" s="67"/>
      <c r="N79" s="67"/>
      <c r="O79" s="68"/>
      <c r="P79" s="191">
        <f>IF(P77&gt;P73,P77-P73,0)</f>
        <v>0</v>
      </c>
    </row>
    <row r="80" spans="1:16" s="116" customFormat="1" ht="15.75" thickTop="1">
      <c r="A80" s="171" t="s">
        <v>164</v>
      </c>
      <c r="B80" s="5"/>
      <c r="C80" s="5"/>
      <c r="D80" s="172"/>
      <c r="E80" s="172"/>
      <c r="F80" s="172"/>
      <c r="G80" s="172"/>
      <c r="H80" s="172"/>
      <c r="I80" s="172"/>
      <c r="J80" s="172"/>
      <c r="K80" s="172"/>
      <c r="L80" s="172"/>
      <c r="M80" s="172"/>
      <c r="N80" s="172"/>
      <c r="O80" s="172"/>
      <c r="P80" s="199">
        <f>MAX(P52-(P73-P78),0)</f>
        <v>0</v>
      </c>
    </row>
    <row r="81" spans="1:16" s="116" customFormat="1" ht="15.75" thickBot="1">
      <c r="A81" s="171" t="s">
        <v>172</v>
      </c>
      <c r="B81" s="5"/>
      <c r="C81" s="5"/>
      <c r="D81" s="172"/>
      <c r="E81" s="172"/>
      <c r="F81" s="172"/>
      <c r="G81" s="172"/>
      <c r="H81" s="172"/>
      <c r="I81" s="172"/>
      <c r="J81" s="172"/>
      <c r="K81" s="172"/>
      <c r="L81" s="172"/>
      <c r="M81" s="172"/>
      <c r="N81" s="172"/>
      <c r="O81" s="172"/>
      <c r="P81" s="199">
        <f>MAX(P73-(P52+P78),0)</f>
        <v>0</v>
      </c>
    </row>
    <row r="82" spans="1:16" s="116" customFormat="1" ht="15.75" thickTop="1">
      <c r="A82" s="210" t="s">
        <v>226</v>
      </c>
      <c r="B82" s="211"/>
      <c r="C82" s="212"/>
      <c r="D82" s="216"/>
      <c r="E82" s="216"/>
      <c r="F82" s="216"/>
      <c r="G82" s="216"/>
      <c r="H82" s="216"/>
      <c r="I82" s="216"/>
      <c r="J82" s="216"/>
      <c r="K82" s="216"/>
      <c r="L82" s="216"/>
      <c r="M82" s="216"/>
      <c r="N82" s="216"/>
      <c r="O82" s="216"/>
      <c r="P82" s="215">
        <f>(MAX(P49,0)+(MAX(P50,0)-MIN(P60,MAX(P50,0)))+MAX(P51,0))</f>
        <v>0</v>
      </c>
    </row>
    <row r="83" spans="1:16" s="113" customFormat="1" ht="16.5">
      <c r="A83" s="139" t="s">
        <v>160</v>
      </c>
      <c r="B83" s="213" t="s">
        <v>223</v>
      </c>
      <c r="C83" s="174">
        <v>0</v>
      </c>
      <c r="D83" s="69"/>
      <c r="E83" s="69"/>
      <c r="F83" s="69"/>
      <c r="G83" s="69"/>
      <c r="H83" s="69"/>
      <c r="I83" s="69"/>
      <c r="J83" s="69"/>
      <c r="K83" s="69"/>
      <c r="L83" s="69"/>
      <c r="M83" s="69"/>
      <c r="N83" s="69"/>
      <c r="O83" s="70"/>
      <c r="P83" s="206">
        <f>IF(ISERR(P82*C83*P80/P62),0,ROUND((P82*C83*P80/P62),0))</f>
        <v>0</v>
      </c>
    </row>
    <row r="84" spans="1:16" s="113" customFormat="1" ht="16.5">
      <c r="A84" s="139" t="s">
        <v>161</v>
      </c>
      <c r="B84" s="214" t="s">
        <v>224</v>
      </c>
      <c r="C84" s="174">
        <v>0</v>
      </c>
      <c r="D84" s="69"/>
      <c r="E84" s="69"/>
      <c r="F84" s="69"/>
      <c r="G84" s="69"/>
      <c r="H84" s="69"/>
      <c r="I84" s="69"/>
      <c r="J84" s="69"/>
      <c r="K84" s="69"/>
      <c r="L84" s="69"/>
      <c r="M84" s="69"/>
      <c r="N84" s="69"/>
      <c r="O84" s="70"/>
      <c r="P84" s="206">
        <f>ROUND(P82*C84,0)</f>
        <v>0</v>
      </c>
    </row>
    <row r="85" spans="1:16" s="113" customFormat="1" ht="15">
      <c r="A85" s="149" t="s">
        <v>152</v>
      </c>
      <c r="B85" s="148"/>
      <c r="C85" s="127"/>
      <c r="D85" s="69"/>
      <c r="E85" s="69"/>
      <c r="F85" s="69"/>
      <c r="G85" s="69"/>
      <c r="H85" s="69"/>
      <c r="I85" s="69"/>
      <c r="J85" s="69"/>
      <c r="K85" s="69"/>
      <c r="L85" s="69"/>
      <c r="M85" s="69"/>
      <c r="N85" s="69"/>
      <c r="O85" s="69"/>
      <c r="P85" s="189">
        <f>IF(P84&gt;P83,P84-P83,0)</f>
        <v>0</v>
      </c>
    </row>
    <row r="86" spans="1:16" s="113" customFormat="1" ht="15">
      <c r="A86" s="222" t="s">
        <v>234</v>
      </c>
      <c r="B86" s="29"/>
      <c r="C86" s="127"/>
      <c r="D86" s="223">
        <f>IF(ISERR(IF(E6="(Est)",ROUND(MAX($C$84,$C$83*$P$80/$P$62)*D62,0),D87)),0,IF(E6="(Est)",ROUND(MAX($C$84,$C$83*$P$80/$P$62)*D62,0),D87))</f>
        <v>0</v>
      </c>
      <c r="E86" s="223">
        <f>IF(ISERR(IF(F6="(Est)",ROUND((MAX($C$84,$C$83*$P$80/$P$62)*SUM($D62:E62)-D88),0),E87)),0,IF(F6="(Est)",ROUND((MAX($C$84,$C$83*$P$80/$P$62)*SUM($D62:E62)-D88),0),E87))</f>
        <v>0</v>
      </c>
      <c r="F86" s="223">
        <f>IF(ISERR(IF(G6="(Est)",ROUND((MAX($C$84,$C$83*$P$80/$P$62)*SUM($D62:F62)-E88),0),F87)),0,IF(G6="(Est)",ROUND((MAX($C$84,$C$83*$P$80/$P$62)*SUM($D62:F62)-E88),0),F87))</f>
        <v>0</v>
      </c>
      <c r="G86" s="223">
        <f>IF(ISERR(IF(H6="(Est)",ROUND((MAX($C$84,$C$83*$P$80/$P$62)*SUM($D62:G62)-F88),0),G87)),0,IF(H6="(Est)",ROUND((MAX($C$84,$C$83*$P$80/$P$62)*SUM($D62:G62)-F88),0),G87))</f>
        <v>0</v>
      </c>
      <c r="H86" s="223">
        <f>IF(ISERR(IF(I6="(Est)",ROUND((MAX($C$84,$C$83*$P$80/$P$62)*SUM($D62:H62)-G88),0),H87)),0,IF(I6="(Est)",ROUND((MAX($C$84,$C$83*$P$80/$P$62)*SUM($D62:H62)-G88),0),H87))</f>
        <v>0</v>
      </c>
      <c r="I86" s="223">
        <f>IF(ISERR(IF(J6="(Est)",ROUND((MAX($C$84,$C$83*$P$80/$P$62)*SUM($D62:I62)-H88),0),I87)),0,IF(J6="(Est)",ROUND((MAX($C$84,$C$83*$P$80/$P$62)*SUM($D62:I62)-H88),0),I87))</f>
        <v>0</v>
      </c>
      <c r="J86" s="223">
        <f>IF(ISERR(IF(K6="(Est)",ROUND((MAX($C$84,$C$83*$P$80/$P$62)*SUM($D62:J62)-I88),0),J87)),0,IF(K6="(Est)",ROUND((MAX($C$84,$C$83*$P$80/$P$62)*SUM($D62:J62)-I88),0),J87))</f>
        <v>0</v>
      </c>
      <c r="K86" s="223">
        <f>IF(ISERR(IF(L6="(Est)",ROUND((MAX($C$84,$C$83*$P$80/$P$62)*SUM($D62:K62)-J88),0),K87)),0,IF(L6="(Est)",ROUND((MAX($C$84,$C$83*$P$80/$P$62)*SUM($D62:K62)-J88),0),K87))</f>
        <v>0</v>
      </c>
      <c r="L86" s="223">
        <f>IF(ISERR(IF(M6="(Est)",ROUND((MAX($C$84,$C$83*$P$80/$P$62)*SUM($D62:L62)-K88),0),L87)),0,IF(M6="(Est)",ROUND((MAX($C$84,$C$83*$P$80/$P$62)*SUM($D62:L62)-K88),0),L87))</f>
        <v>0</v>
      </c>
      <c r="M86" s="223">
        <f>IF(ISERR(IF(N6="(Est)",ROUND((MAX($C$84,$C$83*$P$80/$P$62)*SUM($D62:M62)-L88),0),M87)),0,IF(N6="(Est)",ROUND((MAX($C$84,$C$83*$P$80/$P$62)*SUM($D62:M62)-L88),0),M87))</f>
        <v>0</v>
      </c>
      <c r="N86" s="223">
        <f>IF(ISERR(IF(O6="(Est)",ROUND((MAX($C$84,$C$83*$P$80/$P$62)*SUM($D62:N62)-M88),0),N87)),0,IF(O6="(Est)",ROUND((MAX($C$84,$C$83*$P$80/$P$62)*SUM($D62:N62)-M88),0),N87))</f>
        <v>0</v>
      </c>
      <c r="O86" s="223">
        <f>IF(ISERR(ROUND((MAX($C$84,$C$83*$P$80/$P$62)*SUM($D62:O62)-N88),0)),0,ROUND((MAX($C$84,$C$83*$P$80/$P$62)*SUM($D62:O62)-N88),0))</f>
        <v>0</v>
      </c>
      <c r="P86" s="219"/>
    </row>
    <row r="87" spans="1:16" s="113" customFormat="1" ht="15">
      <c r="A87" s="128" t="s">
        <v>246</v>
      </c>
      <c r="B87" s="129"/>
      <c r="C87" s="129"/>
      <c r="D87" s="218">
        <f>IF(E6="(Est)",MAX(D86,0),0)</f>
        <v>0</v>
      </c>
      <c r="E87" s="218">
        <f aca="true" t="shared" si="26" ref="E87:N87">IF(F6="(Est)",MAX(E86,0),0)</f>
        <v>0</v>
      </c>
      <c r="F87" s="218">
        <f t="shared" si="26"/>
        <v>0</v>
      </c>
      <c r="G87" s="218">
        <f t="shared" si="26"/>
        <v>0</v>
      </c>
      <c r="H87" s="218">
        <f t="shared" si="26"/>
        <v>0</v>
      </c>
      <c r="I87" s="218">
        <f t="shared" si="26"/>
        <v>0</v>
      </c>
      <c r="J87" s="218">
        <f t="shared" si="26"/>
        <v>0</v>
      </c>
      <c r="K87" s="218">
        <f t="shared" si="26"/>
        <v>0</v>
      </c>
      <c r="L87" s="218">
        <f t="shared" si="26"/>
        <v>0</v>
      </c>
      <c r="M87" s="218">
        <f t="shared" si="26"/>
        <v>0</v>
      </c>
      <c r="N87" s="218">
        <f t="shared" si="26"/>
        <v>0</v>
      </c>
      <c r="O87" s="218">
        <f>MAX(O86,0)</f>
        <v>0</v>
      </c>
      <c r="P87" s="207">
        <f>SUM(D87:O87)</f>
        <v>0</v>
      </c>
    </row>
    <row r="88" spans="1:16" s="113" customFormat="1" ht="15.75" thickBot="1">
      <c r="A88" s="19" t="s">
        <v>154</v>
      </c>
      <c r="B88" s="130"/>
      <c r="C88" s="21"/>
      <c r="D88" s="209">
        <f>D87</f>
        <v>0</v>
      </c>
      <c r="E88" s="208">
        <f aca="true" t="shared" si="27" ref="E88:O88">D88+E87</f>
        <v>0</v>
      </c>
      <c r="F88" s="208">
        <f t="shared" si="27"/>
        <v>0</v>
      </c>
      <c r="G88" s="208">
        <f t="shared" si="27"/>
        <v>0</v>
      </c>
      <c r="H88" s="208">
        <f t="shared" si="27"/>
        <v>0</v>
      </c>
      <c r="I88" s="208">
        <f t="shared" si="27"/>
        <v>0</v>
      </c>
      <c r="J88" s="208">
        <f t="shared" si="27"/>
        <v>0</v>
      </c>
      <c r="K88" s="208">
        <f t="shared" si="27"/>
        <v>0</v>
      </c>
      <c r="L88" s="208">
        <f t="shared" si="27"/>
        <v>0</v>
      </c>
      <c r="M88" s="208">
        <f t="shared" si="27"/>
        <v>0</v>
      </c>
      <c r="N88" s="208">
        <f t="shared" si="27"/>
        <v>0</v>
      </c>
      <c r="O88" s="208">
        <f t="shared" si="27"/>
        <v>0</v>
      </c>
      <c r="P88" s="208">
        <f>O88</f>
        <v>0</v>
      </c>
    </row>
    <row r="89" spans="1:16" s="132" customFormat="1" ht="15" customHeight="1" thickTop="1">
      <c r="A89" s="131" t="s">
        <v>233</v>
      </c>
      <c r="B89" s="60"/>
      <c r="C89" s="59"/>
      <c r="D89" s="60"/>
      <c r="E89" s="60"/>
      <c r="F89" s="61"/>
      <c r="G89" s="60"/>
      <c r="H89" s="60"/>
      <c r="I89" s="60"/>
      <c r="J89" s="60"/>
      <c r="K89" s="60"/>
      <c r="L89" s="60"/>
      <c r="M89" s="60"/>
      <c r="N89" s="60"/>
      <c r="O89" s="60"/>
      <c r="P89" s="60"/>
    </row>
    <row r="90" spans="1:16" s="132" customFormat="1" ht="15" customHeight="1">
      <c r="A90" s="217" t="s">
        <v>235</v>
      </c>
      <c r="B90" s="60"/>
      <c r="C90" s="59"/>
      <c r="D90" s="60"/>
      <c r="E90" s="60"/>
      <c r="F90" s="61"/>
      <c r="G90" s="60"/>
      <c r="H90" s="60"/>
      <c r="I90" s="60"/>
      <c r="J90" s="60"/>
      <c r="K90" s="60"/>
      <c r="L90" s="60"/>
      <c r="M90" s="60"/>
      <c r="N90" s="60"/>
      <c r="O90" s="60"/>
      <c r="P90" s="60"/>
    </row>
    <row r="91" spans="1:16" s="132" customFormat="1" ht="15" customHeight="1">
      <c r="A91" s="217" t="s">
        <v>236</v>
      </c>
      <c r="B91" s="60"/>
      <c r="C91" s="59"/>
      <c r="D91" s="60"/>
      <c r="E91" s="60"/>
      <c r="F91" s="61"/>
      <c r="G91" s="60"/>
      <c r="H91" s="60"/>
      <c r="I91" s="60"/>
      <c r="J91" s="60"/>
      <c r="K91" s="60"/>
      <c r="L91" s="60"/>
      <c r="M91" s="60"/>
      <c r="N91" s="60"/>
      <c r="O91" s="60"/>
      <c r="P91" s="60"/>
    </row>
    <row r="92" spans="1:16" s="132" customFormat="1" ht="15" customHeight="1">
      <c r="A92" s="168" t="s">
        <v>207</v>
      </c>
      <c r="B92" s="60"/>
      <c r="C92" s="59"/>
      <c r="D92" s="60"/>
      <c r="E92" s="60"/>
      <c r="F92" s="61"/>
      <c r="G92" s="60"/>
      <c r="H92" s="60"/>
      <c r="I92" s="60"/>
      <c r="J92" s="60"/>
      <c r="K92" s="60"/>
      <c r="L92" s="60"/>
      <c r="M92" s="60"/>
      <c r="N92" s="60"/>
      <c r="O92" s="60"/>
      <c r="P92" s="60"/>
    </row>
    <row r="93" spans="1:9" s="133" customFormat="1" ht="15" customHeight="1">
      <c r="A93" s="133" t="s">
        <v>209</v>
      </c>
      <c r="B93" s="131"/>
      <c r="C93" s="131"/>
      <c r="D93" s="131"/>
      <c r="E93" s="131"/>
      <c r="F93" s="131"/>
      <c r="G93" s="131"/>
      <c r="H93" s="131"/>
      <c r="I93" s="131"/>
    </row>
    <row r="94" spans="1:9" s="133" customFormat="1" ht="15" customHeight="1">
      <c r="A94" s="168" t="s">
        <v>225</v>
      </c>
      <c r="B94" s="131"/>
      <c r="C94" s="131"/>
      <c r="D94" s="131"/>
      <c r="E94" s="131"/>
      <c r="F94" s="131"/>
      <c r="G94" s="131"/>
      <c r="H94" s="131"/>
      <c r="I94" s="131"/>
    </row>
    <row r="95" spans="1:9" s="136" customFormat="1" ht="15" customHeight="1">
      <c r="A95" s="134" t="s">
        <v>125</v>
      </c>
      <c r="B95" s="135"/>
      <c r="C95" s="135"/>
      <c r="D95" s="135"/>
      <c r="E95" s="135"/>
      <c r="F95" s="135"/>
      <c r="G95" s="135"/>
      <c r="H95" s="135"/>
      <c r="I95" s="135"/>
    </row>
    <row r="96" spans="1:9" s="136" customFormat="1" ht="15" customHeight="1">
      <c r="A96" s="134" t="s">
        <v>126</v>
      </c>
      <c r="B96" s="135"/>
      <c r="C96" s="135"/>
      <c r="D96" s="135"/>
      <c r="E96" s="135"/>
      <c r="F96" s="135"/>
      <c r="G96" s="135"/>
      <c r="H96" s="135"/>
      <c r="I96" s="135"/>
    </row>
    <row r="97" spans="1:9" s="136" customFormat="1" ht="15" customHeight="1">
      <c r="A97" s="134"/>
      <c r="B97" s="135"/>
      <c r="C97" s="135"/>
      <c r="D97" s="135"/>
      <c r="E97" s="135"/>
      <c r="G97" s="135"/>
      <c r="H97" s="135"/>
      <c r="I97" s="135"/>
    </row>
    <row r="98" spans="1:3" s="137" customFormat="1" ht="15" customHeight="1">
      <c r="A98" s="161" t="s">
        <v>167</v>
      </c>
      <c r="B98" s="163" t="s">
        <v>170</v>
      </c>
      <c r="C98" s="164"/>
    </row>
    <row r="99" spans="1:3" s="137" customFormat="1" ht="15" customHeight="1">
      <c r="A99" s="161" t="s">
        <v>169</v>
      </c>
      <c r="B99" s="163" t="s">
        <v>171</v>
      </c>
      <c r="C99" s="164"/>
    </row>
    <row r="100" spans="1:2" s="137" customFormat="1" ht="15" customHeight="1">
      <c r="A100" s="161" t="s">
        <v>99</v>
      </c>
      <c r="B100" s="154" t="s">
        <v>183</v>
      </c>
    </row>
    <row r="101" spans="1:2" s="137" customFormat="1" ht="15" customHeight="1">
      <c r="A101" s="161" t="s">
        <v>168</v>
      </c>
      <c r="B101" s="163" t="s">
        <v>158</v>
      </c>
    </row>
    <row r="102" spans="1:2" s="137" customFormat="1" ht="15" customHeight="1">
      <c r="A102" s="161" t="s">
        <v>113</v>
      </c>
      <c r="B102" s="163" t="s">
        <v>159</v>
      </c>
    </row>
    <row r="103" s="220" customFormat="1" ht="15"/>
    <row r="104" s="220" customFormat="1" ht="15"/>
    <row r="105" s="220" customFormat="1" ht="15"/>
    <row r="106" s="220" customFormat="1" ht="15"/>
    <row r="107" s="220" customFormat="1" ht="15"/>
    <row r="108" s="220" customFormat="1" ht="15"/>
    <row r="109" s="220" customFormat="1" ht="15"/>
    <row r="110" s="220" customFormat="1" ht="15"/>
    <row r="111" s="220" customFormat="1" ht="15"/>
    <row r="112" s="220" customFormat="1" ht="15"/>
    <row r="113" s="220" customFormat="1" ht="15"/>
    <row r="114" s="220" customFormat="1" ht="15"/>
    <row r="115" s="220" customFormat="1" ht="15"/>
    <row r="116" s="220" customFormat="1" ht="15"/>
    <row r="117" s="220" customFormat="1" ht="15"/>
    <row r="118" s="220" customFormat="1" ht="15"/>
    <row r="119" s="220" customFormat="1" ht="15"/>
    <row r="120" s="220" customFormat="1" ht="15"/>
    <row r="121" s="220" customFormat="1" ht="15"/>
    <row r="122" s="220" customFormat="1" ht="15"/>
    <row r="123" s="220" customFormat="1" ht="15"/>
    <row r="124" s="220" customFormat="1" ht="15"/>
    <row r="125" s="220" customFormat="1" ht="15"/>
    <row r="126" s="220" customFormat="1" ht="15"/>
    <row r="127" s="220" customFormat="1" ht="15"/>
    <row r="128" s="220" customFormat="1" ht="15"/>
    <row r="129" s="220" customFormat="1" ht="15"/>
    <row r="130" s="220" customFormat="1" ht="15"/>
    <row r="131" s="220" customFormat="1" ht="15"/>
    <row r="132" s="220" customFormat="1" ht="15"/>
    <row r="133" s="220" customFormat="1" ht="15"/>
    <row r="134" s="220" customFormat="1" ht="15"/>
    <row r="135" s="220" customFormat="1" ht="15"/>
  </sheetData>
  <sheetProtection password="960F" sheet="1" objects="1" formatCells="0" formatColumns="0" formatRows="0"/>
  <conditionalFormatting sqref="D87:N87">
    <cfRule type="expression" priority="1" dxfId="1" stopIfTrue="1">
      <formula>E6&lt;&gt;"(Est)"</formula>
    </cfRule>
  </conditionalFormatting>
  <dataValidations count="1">
    <dataValidation showErrorMessage="1" promptTitle="Enter Date As" prompt="YYYY-MM" errorTitle="Report Month" sqref="E2"/>
  </dataValidations>
  <printOptions horizontalCentered="1"/>
  <pageMargins left="0" right="0" top="0.5118110236220472" bottom="0.3937007874015748" header="0" footer="0.11811023622047245"/>
  <pageSetup fitToHeight="2" fitToWidth="1" horizontalDpi="600" verticalDpi="600" orientation="landscape" paperSize="5" scale="59" r:id="rId2"/>
  <headerFooter>
    <oddHeader>&amp;L&amp;G</oddHeader>
    <oddFooter>&amp;CAlberta Energy&amp;R          &amp;P/&amp;N</oddFooter>
  </headerFooter>
  <rowBreaks count="1" manualBreakCount="1">
    <brk id="52" max="15" man="1"/>
  </rowBreaks>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B113"/>
  <sheetViews>
    <sheetView zoomScale="75" zoomScaleNormal="75" zoomScalePageLayoutView="0" workbookViewId="0" topLeftCell="A1">
      <selection activeCell="F105" sqref="F105"/>
    </sheetView>
  </sheetViews>
  <sheetFormatPr defaultColWidth="8.796875" defaultRowHeight="15"/>
  <cols>
    <col min="1" max="1" width="53.8984375" style="52" customWidth="1"/>
    <col min="2" max="2" width="80.09765625" style="58" customWidth="1"/>
    <col min="3" max="16384" width="8.8984375" style="52" customWidth="1"/>
  </cols>
  <sheetData>
    <row r="1" spans="1:2" ht="15">
      <c r="A1" s="51" t="s">
        <v>194</v>
      </c>
      <c r="B1" s="51" t="s">
        <v>41</v>
      </c>
    </row>
    <row r="2" spans="1:2" ht="15">
      <c r="A2" s="53" t="s">
        <v>176</v>
      </c>
      <c r="B2" s="153"/>
    </row>
    <row r="3" spans="1:2" ht="15">
      <c r="A3" s="33" t="s">
        <v>54</v>
      </c>
      <c r="B3" s="54" t="s">
        <v>73</v>
      </c>
    </row>
    <row r="4" spans="1:2" ht="15">
      <c r="A4" s="33"/>
      <c r="B4" s="54" t="s">
        <v>74</v>
      </c>
    </row>
    <row r="5" spans="1:2" ht="15">
      <c r="A5" s="33"/>
      <c r="B5" s="54"/>
    </row>
    <row r="6" spans="1:2" ht="15">
      <c r="A6" s="33" t="s">
        <v>55</v>
      </c>
      <c r="B6" s="54" t="s">
        <v>101</v>
      </c>
    </row>
    <row r="7" spans="1:2" ht="15">
      <c r="A7" s="33"/>
      <c r="B7" s="54" t="s">
        <v>85</v>
      </c>
    </row>
    <row r="8" spans="1:2" ht="15">
      <c r="A8" s="33"/>
      <c r="B8" s="54"/>
    </row>
    <row r="9" spans="1:2" ht="25.5">
      <c r="A9" s="33" t="s">
        <v>56</v>
      </c>
      <c r="B9" s="54" t="s">
        <v>102</v>
      </c>
    </row>
    <row r="10" spans="1:2" ht="15">
      <c r="A10" s="33"/>
      <c r="B10" s="54" t="s">
        <v>75</v>
      </c>
    </row>
    <row r="11" spans="1:2" ht="15">
      <c r="A11" s="33"/>
      <c r="B11" s="54"/>
    </row>
    <row r="12" spans="1:2" ht="15">
      <c r="A12" s="33" t="s">
        <v>57</v>
      </c>
      <c r="B12" s="54" t="s">
        <v>76</v>
      </c>
    </row>
    <row r="13" spans="1:2" ht="15">
      <c r="A13" s="33"/>
      <c r="B13" s="54" t="s">
        <v>77</v>
      </c>
    </row>
    <row r="14" spans="1:2" ht="15">
      <c r="A14" s="33"/>
      <c r="B14" s="54"/>
    </row>
    <row r="15" spans="1:2" ht="25.5">
      <c r="A15" s="33" t="s">
        <v>58</v>
      </c>
      <c r="B15" s="54" t="s">
        <v>103</v>
      </c>
    </row>
    <row r="16" spans="1:2" ht="15">
      <c r="A16" s="33"/>
      <c r="B16" s="54" t="s">
        <v>86</v>
      </c>
    </row>
    <row r="17" spans="1:2" ht="15">
      <c r="A17" s="33"/>
      <c r="B17" s="54"/>
    </row>
    <row r="18" spans="1:2" ht="38.25">
      <c r="A18" s="33" t="s">
        <v>59</v>
      </c>
      <c r="B18" s="55" t="s">
        <v>104</v>
      </c>
    </row>
    <row r="19" spans="1:2" ht="15">
      <c r="A19" s="33"/>
      <c r="B19" s="55" t="s">
        <v>220</v>
      </c>
    </row>
    <row r="20" spans="1:2" ht="15">
      <c r="A20" s="33"/>
      <c r="B20" s="55"/>
    </row>
    <row r="21" spans="1:2" ht="25.5">
      <c r="A21" s="33" t="s">
        <v>60</v>
      </c>
      <c r="B21" s="54" t="s">
        <v>78</v>
      </c>
    </row>
    <row r="22" spans="1:2" ht="15">
      <c r="A22" s="33"/>
      <c r="B22" s="54" t="s">
        <v>77</v>
      </c>
    </row>
    <row r="23" spans="1:2" ht="15">
      <c r="A23" s="33"/>
      <c r="B23" s="54"/>
    </row>
    <row r="24" spans="1:2" ht="15">
      <c r="A24" s="33" t="s">
        <v>61</v>
      </c>
      <c r="B24" s="54" t="s">
        <v>79</v>
      </c>
    </row>
    <row r="25" spans="1:2" ht="15">
      <c r="A25" s="33"/>
      <c r="B25" s="54" t="s">
        <v>85</v>
      </c>
    </row>
    <row r="26" spans="1:2" ht="15">
      <c r="A26" s="33"/>
      <c r="B26" s="54"/>
    </row>
    <row r="27" spans="1:2" ht="38.25">
      <c r="A27" s="33" t="s">
        <v>62</v>
      </c>
      <c r="B27" s="54" t="s">
        <v>80</v>
      </c>
    </row>
    <row r="28" spans="1:2" ht="15">
      <c r="A28" s="33"/>
      <c r="B28" s="54" t="s">
        <v>81</v>
      </c>
    </row>
    <row r="29" spans="1:2" ht="15">
      <c r="A29" s="24"/>
      <c r="B29" s="56"/>
    </row>
    <row r="30" spans="1:2" ht="15">
      <c r="A30" s="173" t="s">
        <v>221</v>
      </c>
      <c r="B30" s="56" t="s">
        <v>49</v>
      </c>
    </row>
    <row r="31" spans="1:2" ht="15">
      <c r="A31" s="24"/>
      <c r="B31" s="56" t="s">
        <v>50</v>
      </c>
    </row>
    <row r="32" spans="1:2" ht="15">
      <c r="A32" s="24"/>
      <c r="B32" s="56" t="s">
        <v>51</v>
      </c>
    </row>
    <row r="33" spans="1:2" ht="15">
      <c r="A33" s="24"/>
      <c r="B33" s="56" t="s">
        <v>219</v>
      </c>
    </row>
    <row r="34" spans="1:2" ht="15">
      <c r="A34" s="24"/>
      <c r="B34" s="56" t="s">
        <v>106</v>
      </c>
    </row>
    <row r="35" spans="1:2" ht="25.5">
      <c r="A35" s="24"/>
      <c r="B35" s="56" t="s">
        <v>105</v>
      </c>
    </row>
    <row r="36" spans="1:2" ht="15">
      <c r="A36" s="24"/>
      <c r="B36" s="56" t="s">
        <v>52</v>
      </c>
    </row>
    <row r="37" spans="1:2" ht="15">
      <c r="A37" s="24"/>
      <c r="B37" s="56" t="s">
        <v>53</v>
      </c>
    </row>
    <row r="38" spans="1:2" ht="15">
      <c r="A38" s="24"/>
      <c r="B38" s="56" t="s">
        <v>84</v>
      </c>
    </row>
    <row r="39" spans="1:2" ht="15">
      <c r="A39" s="24"/>
      <c r="B39" s="56"/>
    </row>
    <row r="40" spans="1:2" ht="15">
      <c r="A40" s="173" t="s">
        <v>203</v>
      </c>
      <c r="B40" s="56" t="s">
        <v>177</v>
      </c>
    </row>
    <row r="42" spans="1:2" ht="15">
      <c r="A42" s="30" t="s">
        <v>231</v>
      </c>
      <c r="B42" s="153"/>
    </row>
    <row r="43" spans="1:2" ht="15">
      <c r="A43" s="25" t="s">
        <v>17</v>
      </c>
      <c r="B43" s="56"/>
    </row>
    <row r="44" spans="1:2" ht="15">
      <c r="A44" s="25" t="s">
        <v>42</v>
      </c>
      <c r="B44" s="56" t="s">
        <v>210</v>
      </c>
    </row>
    <row r="45" spans="1:2" ht="15">
      <c r="A45" s="25" t="s">
        <v>43</v>
      </c>
      <c r="B45" s="56" t="s">
        <v>211</v>
      </c>
    </row>
    <row r="46" spans="1:2" ht="15">
      <c r="A46" s="25" t="s">
        <v>44</v>
      </c>
      <c r="B46" s="56" t="s">
        <v>212</v>
      </c>
    </row>
    <row r="47" spans="1:2" ht="15">
      <c r="A47" s="1" t="s">
        <v>18</v>
      </c>
      <c r="B47" s="56"/>
    </row>
    <row r="48" spans="1:2" ht="15">
      <c r="A48" s="25" t="s">
        <v>42</v>
      </c>
      <c r="B48" s="56" t="s">
        <v>213</v>
      </c>
    </row>
    <row r="49" spans="1:2" ht="15">
      <c r="A49" s="25" t="s">
        <v>43</v>
      </c>
      <c r="B49" s="56" t="s">
        <v>214</v>
      </c>
    </row>
    <row r="50" spans="1:2" ht="15">
      <c r="A50" s="25" t="s">
        <v>44</v>
      </c>
      <c r="B50" s="56" t="s">
        <v>215</v>
      </c>
    </row>
    <row r="51" spans="1:2" ht="15">
      <c r="A51" s="1" t="s">
        <v>19</v>
      </c>
      <c r="B51" s="56"/>
    </row>
    <row r="52" spans="1:2" ht="15">
      <c r="A52" s="25" t="s">
        <v>42</v>
      </c>
      <c r="B52" s="56" t="s">
        <v>216</v>
      </c>
    </row>
    <row r="53" spans="1:2" ht="15">
      <c r="A53" s="25" t="s">
        <v>43</v>
      </c>
      <c r="B53" s="56" t="s">
        <v>217</v>
      </c>
    </row>
    <row r="54" spans="1:2" ht="15">
      <c r="A54" s="25" t="s">
        <v>44</v>
      </c>
      <c r="B54" s="56" t="s">
        <v>218</v>
      </c>
    </row>
    <row r="55" spans="1:2" ht="15">
      <c r="A55" s="5"/>
      <c r="B55" s="56"/>
    </row>
    <row r="56" spans="1:2" ht="15">
      <c r="A56" s="26" t="s">
        <v>22</v>
      </c>
      <c r="B56" s="56"/>
    </row>
    <row r="57" spans="1:2" ht="15">
      <c r="A57" s="5" t="s">
        <v>64</v>
      </c>
      <c r="B57" s="56" t="s">
        <v>68</v>
      </c>
    </row>
    <row r="58" spans="1:2" ht="15">
      <c r="A58" s="5" t="s">
        <v>65</v>
      </c>
      <c r="B58" s="56" t="s">
        <v>66</v>
      </c>
    </row>
    <row r="59" spans="1:2" ht="15">
      <c r="A59" s="24" t="s">
        <v>82</v>
      </c>
      <c r="B59" s="56" t="s">
        <v>67</v>
      </c>
    </row>
    <row r="60" spans="1:2" ht="15">
      <c r="A60" s="24" t="s">
        <v>83</v>
      </c>
      <c r="B60" s="56" t="s">
        <v>69</v>
      </c>
    </row>
    <row r="61" spans="1:2" ht="15">
      <c r="A61" s="27"/>
      <c r="B61" s="56"/>
    </row>
    <row r="62" spans="1:2" ht="15">
      <c r="A62" s="31" t="s">
        <v>40</v>
      </c>
      <c r="B62" s="56"/>
    </row>
    <row r="63" spans="1:2" ht="22.5" customHeight="1">
      <c r="A63" s="34" t="s">
        <v>23</v>
      </c>
      <c r="B63" s="54" t="s">
        <v>45</v>
      </c>
    </row>
    <row r="64" spans="1:2" s="57" customFormat="1" ht="36.75" customHeight="1">
      <c r="A64" s="35" t="s">
        <v>27</v>
      </c>
      <c r="B64" s="54" t="s">
        <v>46</v>
      </c>
    </row>
    <row r="65" spans="1:2" s="57" customFormat="1" ht="27" customHeight="1">
      <c r="A65" s="34" t="s">
        <v>31</v>
      </c>
      <c r="B65" s="54" t="s">
        <v>93</v>
      </c>
    </row>
    <row r="66" spans="1:2" ht="22.5" customHeight="1">
      <c r="A66" s="34" t="s">
        <v>32</v>
      </c>
      <c r="B66" s="54" t="s">
        <v>47</v>
      </c>
    </row>
    <row r="67" spans="1:2" ht="19.5" customHeight="1">
      <c r="A67" s="34" t="s">
        <v>33</v>
      </c>
      <c r="B67" s="54" t="s">
        <v>48</v>
      </c>
    </row>
    <row r="68" spans="1:2" ht="19.5" customHeight="1">
      <c r="A68" s="34" t="s">
        <v>22</v>
      </c>
      <c r="B68" s="54" t="s">
        <v>72</v>
      </c>
    </row>
    <row r="69" spans="1:2" ht="15">
      <c r="A69" s="6"/>
      <c r="B69" s="56"/>
    </row>
    <row r="70" spans="1:2" ht="25.5">
      <c r="A70" s="11" t="s">
        <v>165</v>
      </c>
      <c r="B70" s="56" t="s">
        <v>204</v>
      </c>
    </row>
    <row r="71" spans="1:2" ht="15">
      <c r="A71" s="11"/>
      <c r="B71" s="56"/>
    </row>
    <row r="72" spans="1:2" ht="15">
      <c r="A72" s="11" t="s">
        <v>166</v>
      </c>
      <c r="B72" s="56" t="s">
        <v>71</v>
      </c>
    </row>
    <row r="73" spans="1:2" ht="15">
      <c r="A73" s="11"/>
      <c r="B73" s="56"/>
    </row>
    <row r="74" spans="1:2" ht="15">
      <c r="A74" s="28" t="s">
        <v>178</v>
      </c>
      <c r="B74" s="56" t="s">
        <v>180</v>
      </c>
    </row>
    <row r="75" spans="1:2" ht="15">
      <c r="A75" s="28"/>
      <c r="B75" s="56"/>
    </row>
    <row r="76" spans="1:2" ht="25.5">
      <c r="A76" s="28" t="s">
        <v>179</v>
      </c>
      <c r="B76" s="56" t="s">
        <v>205</v>
      </c>
    </row>
    <row r="77" spans="1:2" ht="15">
      <c r="A77" s="28"/>
      <c r="B77" s="56"/>
    </row>
    <row r="78" spans="1:2" ht="15">
      <c r="A78" s="167" t="s">
        <v>119</v>
      </c>
      <c r="B78" s="56" t="s">
        <v>181</v>
      </c>
    </row>
    <row r="80" spans="1:2" ht="15">
      <c r="A80" s="11" t="s">
        <v>227</v>
      </c>
      <c r="B80" s="165" t="s">
        <v>230</v>
      </c>
    </row>
    <row r="81" spans="1:2" ht="25.5">
      <c r="A81" s="11"/>
      <c r="B81" s="176" t="s">
        <v>199</v>
      </c>
    </row>
    <row r="83" spans="1:2" ht="16.5">
      <c r="A83" s="11" t="s">
        <v>162</v>
      </c>
      <c r="B83" s="166" t="s">
        <v>228</v>
      </c>
    </row>
    <row r="84" spans="1:2" ht="15">
      <c r="A84" s="11"/>
      <c r="B84" s="176"/>
    </row>
    <row r="85" spans="1:2" ht="16.5">
      <c r="A85" s="11" t="s">
        <v>163</v>
      </c>
      <c r="B85" s="165" t="s">
        <v>229</v>
      </c>
    </row>
    <row r="86" spans="1:2" ht="15">
      <c r="A86" s="11"/>
      <c r="B86" s="176"/>
    </row>
    <row r="87" spans="1:2" ht="16.5">
      <c r="A87" s="11" t="s">
        <v>195</v>
      </c>
      <c r="B87" s="56" t="s">
        <v>189</v>
      </c>
    </row>
    <row r="88" spans="1:2" ht="16.5">
      <c r="A88" s="11"/>
      <c r="B88" s="56" t="s">
        <v>188</v>
      </c>
    </row>
    <row r="89" spans="1:2" ht="15">
      <c r="A89" s="11"/>
      <c r="B89" s="56" t="s">
        <v>185</v>
      </c>
    </row>
    <row r="90" spans="1:2" ht="15">
      <c r="A90" s="11"/>
      <c r="B90" s="56" t="s">
        <v>187</v>
      </c>
    </row>
    <row r="91" spans="1:2" ht="15">
      <c r="A91" s="11"/>
      <c r="B91" s="56"/>
    </row>
    <row r="92" spans="1:2" ht="16.5">
      <c r="A92" s="11" t="s">
        <v>197</v>
      </c>
      <c r="B92" s="56" t="s">
        <v>190</v>
      </c>
    </row>
    <row r="93" spans="1:2" ht="16.5">
      <c r="A93" s="11"/>
      <c r="B93" s="56" t="s">
        <v>193</v>
      </c>
    </row>
    <row r="94" spans="1:2" ht="15">
      <c r="A94" s="11"/>
      <c r="B94" s="56" t="s">
        <v>191</v>
      </c>
    </row>
    <row r="95" spans="1:2" ht="15">
      <c r="A95" s="11"/>
      <c r="B95" s="56" t="s">
        <v>192</v>
      </c>
    </row>
    <row r="96" spans="1:2" ht="15">
      <c r="A96" s="11"/>
      <c r="B96" s="56"/>
    </row>
    <row r="97" spans="1:2" ht="16.5">
      <c r="A97" s="11" t="s">
        <v>196</v>
      </c>
      <c r="B97" s="56" t="s">
        <v>184</v>
      </c>
    </row>
    <row r="98" spans="1:2" ht="16.5">
      <c r="A98" s="11"/>
      <c r="B98" s="56" t="s">
        <v>222</v>
      </c>
    </row>
    <row r="99" spans="1:2" ht="16.5">
      <c r="A99" s="11"/>
      <c r="B99" s="56" t="s">
        <v>186</v>
      </c>
    </row>
    <row r="100" spans="1:2" ht="15">
      <c r="A100" s="11"/>
      <c r="B100" s="56" t="s">
        <v>185</v>
      </c>
    </row>
    <row r="101" spans="1:2" ht="15">
      <c r="A101" s="11"/>
      <c r="B101" s="56" t="s">
        <v>187</v>
      </c>
    </row>
    <row r="102" spans="1:2" ht="15">
      <c r="A102" s="11"/>
      <c r="B102" s="56"/>
    </row>
    <row r="103" spans="1:2" ht="15">
      <c r="A103" s="11" t="s">
        <v>198</v>
      </c>
      <c r="B103" s="56" t="s">
        <v>237</v>
      </c>
    </row>
    <row r="104" spans="1:2" ht="15">
      <c r="A104" s="11"/>
      <c r="B104" s="56"/>
    </row>
    <row r="105" spans="1:2" ht="16.5">
      <c r="A105" s="11" t="s">
        <v>238</v>
      </c>
      <c r="B105" s="56" t="s">
        <v>232</v>
      </c>
    </row>
    <row r="106" spans="1:2" ht="15">
      <c r="A106" s="11"/>
      <c r="B106" s="56" t="s">
        <v>243</v>
      </c>
    </row>
    <row r="107" spans="1:2" ht="25.5">
      <c r="A107" s="6"/>
      <c r="B107" s="221" t="s">
        <v>244</v>
      </c>
    </row>
    <row r="108" spans="1:2" ht="15">
      <c r="A108" s="6"/>
      <c r="B108" s="221"/>
    </row>
    <row r="109" spans="1:2" ht="25.5">
      <c r="A109" s="11" t="s">
        <v>239</v>
      </c>
      <c r="B109" s="56" t="s">
        <v>240</v>
      </c>
    </row>
    <row r="110" spans="1:2" ht="25.5">
      <c r="A110" s="11"/>
      <c r="B110" s="56" t="s">
        <v>241</v>
      </c>
    </row>
    <row r="111" spans="1:2" ht="25.5">
      <c r="A111" s="11"/>
      <c r="B111" s="56" t="s">
        <v>242</v>
      </c>
    </row>
    <row r="112" spans="1:2" ht="15">
      <c r="A112" s="11"/>
      <c r="B112" s="56"/>
    </row>
    <row r="113" spans="1:2" ht="15">
      <c r="A113" s="29" t="s">
        <v>154</v>
      </c>
      <c r="B113" s="56" t="s">
        <v>245</v>
      </c>
    </row>
  </sheetData>
  <sheetProtection password="960F" sheet="1"/>
  <printOptions gridLines="1" horizontalCentered="1"/>
  <pageMargins left="0.7086614173228347" right="0.7086614173228347" top="0.7480314960629921" bottom="0.3937007874015748" header="0.31496062992125984" footer="0.11811023622047245"/>
  <pageSetup fitToHeight="2" fitToWidth="1" horizontalDpi="600" verticalDpi="600" orientation="landscape" paperSize="5" scale="54" r:id="rId2"/>
  <headerFooter>
    <oddHeader>&amp;L&amp;G</oddHeader>
    <oddFooter>&amp;CAlberta Energy&amp;R&amp;P/&amp;N</oddFooter>
  </headerFooter>
  <legacyDrawingHF r:id="rId1"/>
</worksheet>
</file>

<file path=xl/worksheets/sheet3.xml><?xml version="1.0" encoding="utf-8"?>
<worksheet xmlns="http://schemas.openxmlformats.org/spreadsheetml/2006/main" xmlns:r="http://schemas.openxmlformats.org/officeDocument/2006/relationships">
  <dimension ref="A1:I3"/>
  <sheetViews>
    <sheetView zoomScalePageLayoutView="0" workbookViewId="0" topLeftCell="A1">
      <selection activeCell="E12" sqref="E12"/>
    </sheetView>
  </sheetViews>
  <sheetFormatPr defaultColWidth="8.796875" defaultRowHeight="15"/>
  <cols>
    <col min="2" max="2" width="15.69921875" style="0" customWidth="1"/>
  </cols>
  <sheetData>
    <row r="1" spans="1:9" s="158" customFormat="1" ht="18">
      <c r="A1" s="157" t="s">
        <v>173</v>
      </c>
      <c r="B1" s="157"/>
      <c r="C1" s="157"/>
      <c r="D1" s="157"/>
      <c r="E1" s="157"/>
      <c r="F1" s="157"/>
      <c r="G1" s="157"/>
      <c r="H1" s="157"/>
      <c r="I1" s="157"/>
    </row>
    <row r="2" spans="1:2" ht="15">
      <c r="A2" t="s">
        <v>174</v>
      </c>
      <c r="B2" s="160" t="s">
        <v>130</v>
      </c>
    </row>
    <row r="3" spans="1:2" ht="15">
      <c r="A3" t="s">
        <v>175</v>
      </c>
      <c r="B3" s="159">
        <v>1</v>
      </c>
    </row>
  </sheetData>
  <sheetProtection password="960F" sheet="1"/>
  <printOptions/>
  <pageMargins left="0.7086614173228347" right="0.7086614173228347" top="0.7480314960629921" bottom="0.7480314960629921" header="0.31496062992125984" footer="0.31496062992125984"/>
  <pageSetup horizontalDpi="600" verticalDpi="600" orientation="landscape" paperSize="5" r:id="rId1"/>
  <headerFooter>
    <oddFooter>&amp;CAlberta Energy&amp;R&amp;P/&amp;N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Alberta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Government of Alberta</dc:creator>
  <cp:keywords/>
  <dc:description/>
  <cp:lastModifiedBy>lynn.mcintosh</cp:lastModifiedBy>
  <cp:lastPrinted>2014-01-31T20:01:51Z</cp:lastPrinted>
  <dcterms:created xsi:type="dcterms:W3CDTF">1997-10-08T15:15:58Z</dcterms:created>
  <dcterms:modified xsi:type="dcterms:W3CDTF">2019-07-10T17:08:00Z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