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28" yWindow="1740" windowWidth="22068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<sst xmlns="http://schemas.openxmlformats.org/spreadsheetml/2006/main" count="36" uniqueCount="34">
  <si>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Overhead %</t>
  </si>
  <si>
    <t>Overhead $</t>
  </si>
  <si>
    <t>Dir OP $ plus Overhead $</t>
  </si>
  <si>
    <t>Direct OP $</t>
  </si>
  <si>
    <t>Total OP $</t>
  </si>
  <si>
    <t>ABC Company Ltd</t>
  </si>
  <si>
    <t>Client Allocation % net of transfers Per AC2</t>
  </si>
  <si>
    <t>Client Allocation % net of transfers Per AC3</t>
  </si>
  <si>
    <t>Standard Allowable OP</t>
  </si>
  <si>
    <t>Other Allowable OP</t>
  </si>
  <si>
    <t>Client OP Allocation % (Net of CPAF)</t>
  </si>
  <si>
    <t>Client OP Allocation Amount before any transfers</t>
  </si>
  <si>
    <t>Client OP Facility Amount net of all transfers</t>
  </si>
  <si>
    <t xml:space="preserve">Client Code: </t>
  </si>
  <si>
    <t>Client Name:</t>
  </si>
  <si>
    <t>FCC Facility</t>
  </si>
  <si>
    <t>Working Capital (.025) $</t>
  </si>
  <si>
    <t xml:space="preserve">Production Year: </t>
  </si>
  <si>
    <t>Monthly Operating Cost Estimate Adjustment Worksheet</t>
  </si>
  <si>
    <t>ERCB Facility</t>
  </si>
  <si>
    <t>Facility Total</t>
  </si>
  <si>
    <t>Grand Total</t>
  </si>
  <si>
    <t>Note: Please do not alter or overwrite the formulas.</t>
  </si>
  <si>
    <t>C + D = E</t>
  </si>
  <si>
    <t>E + G = H</t>
  </si>
  <si>
    <t>H + I = J</t>
  </si>
  <si>
    <t>J * K = L</t>
  </si>
  <si>
    <t>L * M * N = O</t>
  </si>
  <si>
    <t>F * E = G</t>
  </si>
  <si>
    <t>H * 0.025 = I</t>
  </si>
  <si>
    <t>Formulas</t>
  </si>
  <si>
    <t>AB GP XXXXXXX</t>
  </si>
  <si>
    <t>Revised:</t>
  </si>
  <si>
    <t>The purpose of this worksheet is to provide a method of calculating the Allowable Operating Cost Estimate on an FCC for the production year following the last annual year. (Clients must still provide written request.)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</si>
</sst>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1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9" fontId="0" fillId="0" borderId="0" xfId="57" applyFont="1" applyAlignment="1" applyProtection="1">
      <alignment/>
      <protection locked="0"/>
    </xf>
    <xf numFmtId="164" fontId="39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9" fontId="0" fillId="0" borderId="0" xfId="57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64" fontId="42" fillId="0" borderId="0" xfId="0" applyNumberFormat="1" applyFont="1" applyAlignment="1" applyProtection="1">
      <alignment horizontal="center" vertical="top"/>
      <protection locked="0"/>
    </xf>
    <xf numFmtId="0" fontId="39" fillId="0" borderId="0" xfId="0" applyFont="1" applyBorder="1" applyAlignment="1" applyProtection="1">
      <alignment vertical="center"/>
      <protection locked="0"/>
    </xf>
    <xf numFmtId="164" fontId="39" fillId="0" borderId="0" xfId="0" applyNumberFormat="1" applyFont="1" applyAlignment="1" applyProtection="1">
      <alignment horizontal="center" vertical="center" wrapText="1"/>
      <protection locked="0"/>
    </xf>
    <xf numFmtId="164" fontId="39" fillId="0" borderId="0" xfId="0" applyNumberFormat="1" applyFont="1" applyAlignment="1" applyProtection="1">
      <alignment vertical="center" wrapText="1"/>
      <protection locked="0"/>
    </xf>
    <xf numFmtId="9" fontId="39" fillId="0" borderId="0" xfId="57" applyFont="1" applyAlignment="1" applyProtection="1">
      <alignment horizontal="center" vertical="center" wrapText="1"/>
      <protection locked="0"/>
    </xf>
    <xf numFmtId="9" fontId="39" fillId="0" borderId="0" xfId="57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164" fontId="43" fillId="0" borderId="0" xfId="0" applyNumberFormat="1" applyFont="1" applyAlignment="1" applyProtection="1">
      <alignment horizontal="center" vertical="center" wrapText="1"/>
      <protection locked="0"/>
    </xf>
    <xf numFmtId="9" fontId="43" fillId="0" borderId="0" xfId="57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9" fontId="0" fillId="0" borderId="0" xfId="57" applyFont="1" applyFill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39" fillId="0" borderId="10" xfId="0" applyNumberFormat="1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/>
      <protection locked="0"/>
    </xf>
    <xf numFmtId="9" fontId="0" fillId="0" borderId="0" xfId="57" applyFont="1" applyBorder="1" applyAlignment="1" applyProtection="1">
      <alignment/>
      <protection locked="0"/>
    </xf>
    <xf numFmtId="9" fontId="39" fillId="0" borderId="0" xfId="57" applyFont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9" fontId="0" fillId="33" borderId="0" xfId="57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9" fontId="0" fillId="33" borderId="0" xfId="57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39" fillId="0" borderId="10" xfId="0" applyNumberFormat="1" applyFont="1" applyBorder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164" fontId="43" fillId="0" borderId="0" xfId="0" applyNumberFormat="1" applyFon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2">
      <selection activeCell="B20" sqref="B20"/>
    </sheetView>
  </sheetViews>
  <sheetFormatPr defaultColWidth="9.140625" defaultRowHeight="12.75"/>
  <cols>
    <col min="1" max="1" width="16.57421875" style="2" customWidth="1"/>
    <col min="2" max="2" width="13.140625" style="2" customWidth="1"/>
    <col min="3" max="3" width="13.421875" style="4" customWidth="1"/>
    <col min="4" max="4" width="12.28125" style="4" customWidth="1"/>
    <col min="5" max="5" width="14.421875" style="4" customWidth="1"/>
    <col min="6" max="6" width="10.00390625" style="5" customWidth="1"/>
    <col min="7" max="7" width="14.28125" style="4" customWidth="1"/>
    <col min="8" max="8" width="14.140625" style="4" customWidth="1"/>
    <col min="9" max="9" width="14.57421875" style="4" customWidth="1"/>
    <col min="10" max="10" width="13.8515625" style="4" customWidth="1"/>
    <col min="11" max="11" width="10.00390625" style="5" customWidth="1"/>
    <col min="12" max="12" width="13.8515625" style="4" customWidth="1"/>
    <col min="13" max="13" width="10.421875" style="5" customWidth="1"/>
    <col min="14" max="14" width="10.00390625" style="5" customWidth="1"/>
    <col min="15" max="15" width="12.421875" style="4" customWidth="1"/>
    <col min="16" max="16" width="12.7109375" style="2" bestFit="1" customWidth="1"/>
    <col min="17" max="16384" width="8.8515625" style="2" customWidth="1"/>
  </cols>
  <sheetData>
    <row r="1" spans="1:10" ht="17.25">
      <c r="A1" s="1"/>
      <c r="C1" s="3" t="s">
        <v>18</v>
      </c>
      <c r="D1" s="2"/>
      <c r="G1" s="2"/>
      <c r="J1" s="6"/>
    </row>
    <row r="2" spans="1:7" ht="12.75">
      <c r="A2" s="1"/>
      <c r="D2" s="2"/>
      <c r="G2" s="2"/>
    </row>
    <row r="3" spans="1:15" s="10" customFormat="1" ht="24.75" customHeight="1">
      <c r="A3" s="7" t="s">
        <v>17</v>
      </c>
      <c r="B3" s="8"/>
      <c r="C3" s="9"/>
      <c r="E3" s="11"/>
      <c r="F3" s="12"/>
      <c r="H3" s="11"/>
      <c r="I3" s="11"/>
      <c r="J3" s="11"/>
      <c r="K3" s="12"/>
      <c r="L3" s="11"/>
      <c r="M3" s="12"/>
      <c r="N3" s="12"/>
      <c r="O3" s="11"/>
    </row>
    <row r="4" spans="1:15" s="10" customFormat="1" ht="24" customHeight="1">
      <c r="A4" s="7" t="s">
        <v>14</v>
      </c>
      <c r="B4" s="13" t="s">
        <v>5</v>
      </c>
      <c r="C4" s="14"/>
      <c r="D4" s="7" t="s">
        <v>13</v>
      </c>
      <c r="E4" s="15"/>
      <c r="F4" s="12"/>
      <c r="H4" s="11"/>
      <c r="I4" s="11"/>
      <c r="J4" s="11"/>
      <c r="K4" s="12"/>
      <c r="L4" s="11"/>
      <c r="M4" s="12"/>
      <c r="N4" s="12"/>
      <c r="O4" s="11"/>
    </row>
    <row r="5" spans="1:15" s="21" customFormat="1" ht="78.75" customHeight="1">
      <c r="A5" s="16" t="s">
        <v>19</v>
      </c>
      <c r="B5" s="16" t="s">
        <v>15</v>
      </c>
      <c r="C5" s="17" t="s">
        <v>8</v>
      </c>
      <c r="D5" s="18" t="s">
        <v>9</v>
      </c>
      <c r="E5" s="18" t="s">
        <v>3</v>
      </c>
      <c r="F5" s="19" t="s">
        <v>0</v>
      </c>
      <c r="G5" s="18" t="s">
        <v>1</v>
      </c>
      <c r="H5" s="18" t="s">
        <v>2</v>
      </c>
      <c r="I5" s="18" t="s">
        <v>16</v>
      </c>
      <c r="J5" s="18" t="s">
        <v>4</v>
      </c>
      <c r="K5" s="20" t="s">
        <v>10</v>
      </c>
      <c r="L5" s="18" t="s">
        <v>11</v>
      </c>
      <c r="M5" s="20" t="s">
        <v>6</v>
      </c>
      <c r="N5" s="20" t="s">
        <v>7</v>
      </c>
      <c r="O5" s="18" t="s">
        <v>12</v>
      </c>
    </row>
    <row r="6" spans="1:15" s="21" customFormat="1" ht="14.25" customHeight="1">
      <c r="A6" s="22" t="s">
        <v>30</v>
      </c>
      <c r="B6" s="22"/>
      <c r="C6" s="23"/>
      <c r="D6" s="23"/>
      <c r="E6" s="23" t="s">
        <v>23</v>
      </c>
      <c r="F6" s="24"/>
      <c r="G6" s="49" t="s">
        <v>28</v>
      </c>
      <c r="H6" s="49" t="s">
        <v>24</v>
      </c>
      <c r="I6" s="49" t="s">
        <v>29</v>
      </c>
      <c r="J6" s="49" t="s">
        <v>25</v>
      </c>
      <c r="K6" s="24"/>
      <c r="L6" s="49" t="s">
        <v>26</v>
      </c>
      <c r="M6" s="24"/>
      <c r="N6" s="24"/>
      <c r="O6" s="49" t="s">
        <v>27</v>
      </c>
    </row>
    <row r="7" spans="1:16" ht="12.75">
      <c r="A7" s="25" t="s">
        <v>31</v>
      </c>
      <c r="B7" s="26">
        <v>10001234</v>
      </c>
      <c r="C7" s="27">
        <v>198930</v>
      </c>
      <c r="D7" s="27">
        <v>0</v>
      </c>
      <c r="E7" s="44">
        <f>+C7+D7</f>
        <v>198930</v>
      </c>
      <c r="F7" s="28">
        <v>0.1</v>
      </c>
      <c r="G7" s="44">
        <f>+F7*E7</f>
        <v>19893</v>
      </c>
      <c r="H7" s="44">
        <f>+E7+G7</f>
        <v>218823</v>
      </c>
      <c r="I7" s="44">
        <f>+H7*0.025</f>
        <v>5470.575000000001</v>
      </c>
      <c r="J7" s="44">
        <f>+H7+I7</f>
        <v>224293.575</v>
      </c>
      <c r="K7" s="28">
        <v>0.501</v>
      </c>
      <c r="L7" s="44">
        <f>+J7*K7</f>
        <v>112371.08107500001</v>
      </c>
      <c r="M7" s="28">
        <v>1</v>
      </c>
      <c r="N7" s="28">
        <v>1</v>
      </c>
      <c r="O7" s="44">
        <f>+L7*M7*N7</f>
        <v>112371.08107500001</v>
      </c>
      <c r="P7" s="4"/>
    </row>
    <row r="8" spans="2:15" ht="12.75">
      <c r="B8" s="29">
        <v>10001235</v>
      </c>
      <c r="C8" s="4">
        <v>50000</v>
      </c>
      <c r="D8" s="4">
        <v>0</v>
      </c>
      <c r="E8" s="45">
        <f>+C8+D8</f>
        <v>50000</v>
      </c>
      <c r="F8" s="5">
        <v>0.1</v>
      </c>
      <c r="G8" s="44">
        <f>+F8*E8</f>
        <v>5000</v>
      </c>
      <c r="H8" s="45">
        <f>+E8+G8</f>
        <v>55000</v>
      </c>
      <c r="I8" s="44">
        <f>+H8*0.025</f>
        <v>1375</v>
      </c>
      <c r="J8" s="45">
        <f>+H8+I8</f>
        <v>56375</v>
      </c>
      <c r="K8" s="5">
        <v>1</v>
      </c>
      <c r="L8" s="45">
        <f>+J8*K8</f>
        <v>56375</v>
      </c>
      <c r="M8" s="5">
        <v>1</v>
      </c>
      <c r="N8" s="5">
        <v>1</v>
      </c>
      <c r="O8" s="45">
        <f>+L8*M8*N8</f>
        <v>56375</v>
      </c>
    </row>
    <row r="9" spans="2:15" ht="12.75">
      <c r="B9" s="29">
        <v>10001236</v>
      </c>
      <c r="C9" s="4">
        <v>50000</v>
      </c>
      <c r="D9" s="4">
        <v>0</v>
      </c>
      <c r="E9" s="45">
        <f>+C9+D9</f>
        <v>50000</v>
      </c>
      <c r="F9" s="5">
        <v>0.1</v>
      </c>
      <c r="G9" s="44">
        <f>+F9*E9</f>
        <v>5000</v>
      </c>
      <c r="H9" s="45">
        <f>+E9+G9</f>
        <v>55000</v>
      </c>
      <c r="I9" s="44">
        <f>+H9*0.025</f>
        <v>1375</v>
      </c>
      <c r="J9" s="45">
        <f>+H9+I9</f>
        <v>56375</v>
      </c>
      <c r="K9" s="5">
        <v>0.5</v>
      </c>
      <c r="L9" s="45">
        <f>+J9*K9</f>
        <v>28187.5</v>
      </c>
      <c r="M9" s="5">
        <v>1</v>
      </c>
      <c r="N9" s="5">
        <v>1</v>
      </c>
      <c r="O9" s="45">
        <f>+L9*M9*N9</f>
        <v>28187.5</v>
      </c>
    </row>
    <row r="10" spans="1:15" ht="13.5" thickBot="1">
      <c r="A10" s="30" t="s">
        <v>20</v>
      </c>
      <c r="B10" s="31"/>
      <c r="C10" s="32">
        <f>SUM(C7:C9)</f>
        <v>298930</v>
      </c>
      <c r="D10" s="33">
        <f>SUM(D7:D9)</f>
        <v>0</v>
      </c>
      <c r="E10" s="46">
        <f>SUM(E7:E9)</f>
        <v>298930</v>
      </c>
      <c r="F10" s="34"/>
      <c r="G10" s="46">
        <f>SUM(G7:G9)</f>
        <v>29893</v>
      </c>
      <c r="H10" s="46">
        <f>SUM(H7:H9)</f>
        <v>328823</v>
      </c>
      <c r="I10" s="46">
        <f>SUM(I7:I9)</f>
        <v>8220.575</v>
      </c>
      <c r="J10" s="46">
        <f>SUM(J7:J9)</f>
        <v>337043.575</v>
      </c>
      <c r="K10" s="34"/>
      <c r="L10" s="46">
        <f>SUM(L7:L9)</f>
        <v>196933.581075</v>
      </c>
      <c r="M10" s="34"/>
      <c r="N10" s="35"/>
      <c r="O10" s="46">
        <f>SUM(O7:O9)</f>
        <v>196933.581075</v>
      </c>
    </row>
    <row r="11" spans="1:15" ht="13.5" thickTop="1">
      <c r="A11" s="36"/>
      <c r="B11" s="36"/>
      <c r="C11" s="37"/>
      <c r="D11" s="37"/>
      <c r="E11" s="47"/>
      <c r="F11" s="38"/>
      <c r="G11" s="47"/>
      <c r="H11" s="47"/>
      <c r="I11" s="47"/>
      <c r="J11" s="47"/>
      <c r="K11" s="38"/>
      <c r="L11" s="47"/>
      <c r="M11" s="38"/>
      <c r="N11" s="38"/>
      <c r="O11" s="47"/>
    </row>
    <row r="12" spans="1:15" ht="12.75">
      <c r="A12" s="25" t="s">
        <v>31</v>
      </c>
      <c r="B12" s="29">
        <v>10001237</v>
      </c>
      <c r="C12" s="4">
        <v>50000</v>
      </c>
      <c r="D12" s="4">
        <v>0</v>
      </c>
      <c r="E12" s="45">
        <f>+C12+D12</f>
        <v>50000</v>
      </c>
      <c r="F12" s="5">
        <v>0.1</v>
      </c>
      <c r="G12" s="44">
        <f>+F12*E12</f>
        <v>5000</v>
      </c>
      <c r="H12" s="45">
        <f>+E12+G12</f>
        <v>55000</v>
      </c>
      <c r="I12" s="44">
        <f>+H12*0.025</f>
        <v>1375</v>
      </c>
      <c r="J12" s="45">
        <f>+H12+I12</f>
        <v>56375</v>
      </c>
      <c r="K12" s="5">
        <v>1</v>
      </c>
      <c r="L12" s="45">
        <f>+J12*K12</f>
        <v>56375</v>
      </c>
      <c r="M12" s="5">
        <v>1</v>
      </c>
      <c r="N12" s="5">
        <v>1</v>
      </c>
      <c r="O12" s="45">
        <f>+L12*M12*N12</f>
        <v>56375</v>
      </c>
    </row>
    <row r="13" spans="2:15" ht="12.75">
      <c r="B13" s="29">
        <v>10001238</v>
      </c>
      <c r="C13" s="4">
        <v>50000</v>
      </c>
      <c r="D13" s="4">
        <v>0</v>
      </c>
      <c r="E13" s="45">
        <f>+C13+D13</f>
        <v>50000</v>
      </c>
      <c r="F13" s="5">
        <v>0.1</v>
      </c>
      <c r="G13" s="44">
        <f>+F13*E13</f>
        <v>5000</v>
      </c>
      <c r="H13" s="45">
        <f>+E13+G13</f>
        <v>55000</v>
      </c>
      <c r="I13" s="44">
        <f>+H13*0.025</f>
        <v>1375</v>
      </c>
      <c r="J13" s="45">
        <f>+H13+I13</f>
        <v>56375</v>
      </c>
      <c r="K13" s="5">
        <v>1</v>
      </c>
      <c r="L13" s="45">
        <f>+J13*K13</f>
        <v>56375</v>
      </c>
      <c r="M13" s="5">
        <v>1</v>
      </c>
      <c r="N13" s="5">
        <v>1</v>
      </c>
      <c r="O13" s="45">
        <f>+L13*M13*N13</f>
        <v>56375</v>
      </c>
    </row>
    <row r="14" spans="1:15" ht="13.5" thickBot="1">
      <c r="A14" s="30" t="s">
        <v>20</v>
      </c>
      <c r="B14" s="31"/>
      <c r="C14" s="32">
        <f>SUM(C12:C13)</f>
        <v>100000</v>
      </c>
      <c r="D14" s="32">
        <f>SUM(D12:D13)</f>
        <v>0</v>
      </c>
      <c r="E14" s="46">
        <f>SUM(E12:E13)</f>
        <v>100000</v>
      </c>
      <c r="F14" s="34"/>
      <c r="G14" s="46">
        <f>SUM(G12:G13)</f>
        <v>10000</v>
      </c>
      <c r="H14" s="46">
        <f>SUM(H12:H13)</f>
        <v>110000</v>
      </c>
      <c r="I14" s="46">
        <f>SUM(I12:I13)</f>
        <v>2750</v>
      </c>
      <c r="J14" s="46">
        <f>SUM(J12:J13)</f>
        <v>112750</v>
      </c>
      <c r="K14" s="34"/>
      <c r="L14" s="46">
        <f>SUM(L12:L13)</f>
        <v>112750</v>
      </c>
      <c r="M14" s="33"/>
      <c r="N14" s="33"/>
      <c r="O14" s="46">
        <f>SUM(O12:O13)</f>
        <v>112750</v>
      </c>
    </row>
    <row r="15" spans="1:15" ht="13.5" thickTop="1">
      <c r="A15" s="39"/>
      <c r="B15" s="39"/>
      <c r="C15" s="40"/>
      <c r="D15" s="40"/>
      <c r="E15" s="48"/>
      <c r="F15" s="41"/>
      <c r="G15" s="48"/>
      <c r="H15" s="48"/>
      <c r="I15" s="48"/>
      <c r="J15" s="48"/>
      <c r="K15" s="41"/>
      <c r="L15" s="48"/>
      <c r="M15" s="41"/>
      <c r="N15" s="41"/>
      <c r="O15" s="48"/>
    </row>
    <row r="16" spans="1:15" ht="13.5" thickBot="1">
      <c r="A16" s="30" t="s">
        <v>21</v>
      </c>
      <c r="B16" s="30"/>
      <c r="C16" s="32">
        <f>C10+C14</f>
        <v>398930</v>
      </c>
      <c r="D16" s="32">
        <f>D10+D14</f>
        <v>0</v>
      </c>
      <c r="E16" s="46">
        <f>E10+E14</f>
        <v>398930</v>
      </c>
      <c r="F16" s="35"/>
      <c r="G16" s="46">
        <f>G10+G14</f>
        <v>39893</v>
      </c>
      <c r="H16" s="46">
        <f>H10+H14</f>
        <v>438823</v>
      </c>
      <c r="I16" s="46">
        <f>I10+I14</f>
        <v>10970.575</v>
      </c>
      <c r="J16" s="46">
        <f>J10+J14</f>
        <v>449793.575</v>
      </c>
      <c r="K16" s="35"/>
      <c r="L16" s="46">
        <f>L10+L14</f>
        <v>309683.581075</v>
      </c>
      <c r="M16" s="35"/>
      <c r="N16" s="35"/>
      <c r="O16" s="46">
        <f>O10+O14</f>
        <v>309683.581075</v>
      </c>
    </row>
    <row r="17" ht="13.5" thickTop="1"/>
    <row r="18" ht="12.75">
      <c r="A18" s="42" t="s">
        <v>22</v>
      </c>
    </row>
    <row r="19" spans="1:2" ht="12.75">
      <c r="A19" s="2" t="s">
        <v>32</v>
      </c>
      <c r="B19" s="43">
        <v>43691</v>
      </c>
    </row>
    <row r="21" spans="1:14" ht="12.75">
      <c r="A21" s="26" t="s">
        <v>33</v>
      </c>
      <c r="B21" s="26"/>
      <c r="C21" s="27"/>
      <c r="D21" s="27"/>
      <c r="E21" s="27"/>
      <c r="F21" s="28"/>
      <c r="G21" s="27"/>
      <c r="H21" s="27"/>
      <c r="I21" s="27"/>
      <c r="J21" s="27"/>
      <c r="K21" s="28"/>
      <c r="L21" s="27"/>
      <c r="M21" s="28"/>
      <c r="N21" s="28"/>
    </row>
  </sheetData>
  <sheetProtection password="CCB8" sheet="1" formatCell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84" r:id="rId1"/>
  <headerFooter>
    <oddFooter>&amp;CTemplate Revised July 7 2015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Kamal Rajendra</dc:creator>
  <cp:keywords/>
  <dc:description/>
  <cp:lastModifiedBy>lu-enn.toon</cp:lastModifiedBy>
  <cp:lastPrinted>2012-09-13T17:49:02Z</cp:lastPrinted>
  <dcterms:created xsi:type="dcterms:W3CDTF">2009-03-24T22:17:44Z</dcterms:created>
  <dcterms:modified xsi:type="dcterms:W3CDTF">2019-08-21T20:25:27Z</dcterms:modified>
  <cp:category/>
  <cp:version/>
  <cp:contentType/>
  <cp:contentStatus/>
</cp:coreProperties>
</file>