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OA\MyDocs\K\karen.turpin\RedDot\"/>
    </mc:Choice>
  </mc:AlternateContent>
  <bookViews>
    <workbookView xWindow="360" yWindow="105" windowWidth="24120" windowHeight="13110"/>
  </bookViews>
  <sheets>
    <sheet name="Form 1-Strat Audit Sum" sheetId="9" r:id="rId1"/>
    <sheet name="Criteria 1-Del. Eval." sheetId="10" r:id="rId2"/>
    <sheet name="Form 2-Del. Audit" sheetId="8" r:id="rId3"/>
    <sheet name="Criteria 2-Attr. Eval." sheetId="6" r:id="rId4"/>
    <sheet name="Form 3- SU Attr Audit" sheetId="1" r:id="rId5"/>
    <sheet name="Form 4-PRA_Attr Audit" sheetId="7" r:id="rId6"/>
  </sheets>
  <calcPr calcId="162913"/>
</workbook>
</file>

<file path=xl/calcChain.xml><?xml version="1.0" encoding="utf-8"?>
<calcChain xmlns="http://schemas.openxmlformats.org/spreadsheetml/2006/main">
  <c r="W8" i="1" l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7" i="1"/>
  <c r="W6" i="1"/>
  <c r="L7" i="7" l="1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6" i="7"/>
  <c r="J23" i="8"/>
  <c r="K23" i="8"/>
  <c r="L23" i="8"/>
  <c r="M23" i="8"/>
  <c r="J24" i="8"/>
  <c r="K24" i="8"/>
  <c r="L24" i="8"/>
  <c r="M24" i="8"/>
  <c r="J25" i="8"/>
  <c r="K25" i="8"/>
  <c r="L25" i="8"/>
  <c r="M25" i="8"/>
  <c r="J26" i="8"/>
  <c r="K26" i="8"/>
  <c r="L26" i="8"/>
  <c r="M26" i="8"/>
  <c r="J27" i="8"/>
  <c r="K27" i="8"/>
  <c r="L27" i="8"/>
  <c r="M27" i="8"/>
  <c r="J28" i="8"/>
  <c r="K28" i="8"/>
  <c r="L28" i="8"/>
  <c r="M28" i="8"/>
  <c r="J29" i="8"/>
  <c r="K29" i="8"/>
  <c r="L29" i="8"/>
  <c r="M29" i="8"/>
  <c r="J30" i="8"/>
  <c r="K30" i="8"/>
  <c r="L30" i="8"/>
  <c r="M30" i="8"/>
  <c r="J31" i="8"/>
  <c r="K31" i="8"/>
  <c r="L31" i="8"/>
  <c r="M31" i="8"/>
  <c r="J32" i="8"/>
  <c r="K32" i="8"/>
  <c r="L32" i="8"/>
  <c r="M32" i="8"/>
  <c r="J33" i="8"/>
  <c r="K33" i="8"/>
  <c r="L33" i="8"/>
  <c r="M33" i="8"/>
  <c r="J34" i="8"/>
  <c r="K34" i="8"/>
  <c r="L34" i="8"/>
  <c r="M34" i="8"/>
  <c r="J35" i="8"/>
  <c r="K35" i="8"/>
  <c r="L35" i="8"/>
  <c r="M35" i="8"/>
  <c r="J36" i="8"/>
  <c r="K36" i="8"/>
  <c r="L36" i="8"/>
  <c r="M36" i="8"/>
  <c r="J37" i="8"/>
  <c r="K37" i="8"/>
  <c r="L37" i="8"/>
  <c r="M37" i="8"/>
  <c r="J38" i="8"/>
  <c r="K38" i="8"/>
  <c r="L38" i="8"/>
  <c r="M38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5" i="8"/>
  <c r="J11" i="8"/>
  <c r="K11" i="8"/>
  <c r="L11" i="8"/>
  <c r="J12" i="8"/>
  <c r="K12" i="8"/>
  <c r="L12" i="8"/>
  <c r="J13" i="8"/>
  <c r="K13" i="8"/>
  <c r="L13" i="8"/>
  <c r="J14" i="8"/>
  <c r="K14" i="8"/>
  <c r="L14" i="8"/>
  <c r="J15" i="8"/>
  <c r="K15" i="8"/>
  <c r="L15" i="8"/>
  <c r="J16" i="8"/>
  <c r="K16" i="8"/>
  <c r="L16" i="8"/>
  <c r="J17" i="8"/>
  <c r="K17" i="8"/>
  <c r="L17" i="8"/>
  <c r="J18" i="8"/>
  <c r="K18" i="8"/>
  <c r="L18" i="8"/>
  <c r="J19" i="8"/>
  <c r="K19" i="8"/>
  <c r="L19" i="8"/>
  <c r="J20" i="8"/>
  <c r="K20" i="8"/>
  <c r="L20" i="8"/>
  <c r="J21" i="8"/>
  <c r="K21" i="8"/>
  <c r="L21" i="8"/>
  <c r="J22" i="8"/>
  <c r="K22" i="8"/>
  <c r="L22" i="8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K7" i="7"/>
  <c r="J7" i="7"/>
  <c r="I7" i="7"/>
  <c r="H7" i="7"/>
  <c r="K6" i="7"/>
  <c r="J6" i="7"/>
  <c r="I6" i="7"/>
  <c r="H6" i="7"/>
  <c r="O26" i="1"/>
  <c r="P26" i="1"/>
  <c r="Q26" i="1"/>
  <c r="R26" i="1"/>
  <c r="N26" i="1"/>
  <c r="M26" i="1"/>
  <c r="L26" i="1"/>
  <c r="K26" i="1"/>
  <c r="J26" i="1"/>
  <c r="I26" i="1"/>
  <c r="H26" i="1"/>
  <c r="G26" i="1"/>
  <c r="F26" i="1"/>
  <c r="H25" i="1"/>
  <c r="G25" i="1"/>
  <c r="F25" i="1"/>
  <c r="U8" i="1"/>
  <c r="U10" i="1"/>
  <c r="U11" i="1"/>
  <c r="U15" i="1"/>
  <c r="U17" i="1"/>
  <c r="U19" i="1"/>
  <c r="T8" i="1"/>
  <c r="T9" i="1"/>
  <c r="T10" i="1"/>
  <c r="T11" i="1"/>
  <c r="T12" i="1"/>
  <c r="U12" i="1" s="1"/>
  <c r="T13" i="1"/>
  <c r="T14" i="1"/>
  <c r="T15" i="1"/>
  <c r="T16" i="1"/>
  <c r="U16" i="1" s="1"/>
  <c r="T17" i="1"/>
  <c r="T18" i="1"/>
  <c r="T19" i="1"/>
  <c r="T20" i="1"/>
  <c r="U20" i="1" s="1"/>
  <c r="T21" i="1"/>
  <c r="T22" i="1"/>
  <c r="S8" i="1"/>
  <c r="S9" i="1"/>
  <c r="U9" i="1" s="1"/>
  <c r="S10" i="1"/>
  <c r="S11" i="1"/>
  <c r="S12" i="1"/>
  <c r="S13" i="1"/>
  <c r="U13" i="1" s="1"/>
  <c r="S14" i="1"/>
  <c r="U14" i="1" s="1"/>
  <c r="S15" i="1"/>
  <c r="S16" i="1"/>
  <c r="S17" i="1"/>
  <c r="S18" i="1"/>
  <c r="U18" i="1" s="1"/>
  <c r="S19" i="1"/>
  <c r="S20" i="1"/>
  <c r="S21" i="1"/>
  <c r="U21" i="1" s="1"/>
  <c r="S22" i="1"/>
  <c r="U22" i="1" s="1"/>
  <c r="S7" i="1"/>
  <c r="T7" i="1"/>
  <c r="U7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S23" i="1"/>
  <c r="T23" i="1"/>
  <c r="U23" i="1"/>
  <c r="V23" i="1"/>
  <c r="S24" i="1"/>
  <c r="T24" i="1"/>
  <c r="U24" i="1"/>
  <c r="V24" i="1"/>
  <c r="V6" i="1"/>
  <c r="T6" i="1"/>
  <c r="S6" i="1"/>
  <c r="U6" i="1" s="1"/>
  <c r="I25" i="1"/>
  <c r="I27" i="1" s="1"/>
  <c r="I28" i="1" s="1"/>
  <c r="K10" i="8"/>
  <c r="K9" i="8"/>
  <c r="K8" i="8"/>
  <c r="K7" i="8"/>
  <c r="K6" i="8"/>
  <c r="K5" i="8"/>
  <c r="J6" i="8"/>
  <c r="J7" i="8"/>
  <c r="L7" i="8" s="1"/>
  <c r="J8" i="8"/>
  <c r="J9" i="8"/>
  <c r="L9" i="8" s="1"/>
  <c r="J10" i="8"/>
  <c r="L10" i="8" s="1"/>
  <c r="E40" i="8"/>
  <c r="E39" i="8"/>
  <c r="J5" i="8"/>
  <c r="I40" i="8"/>
  <c r="H40" i="8"/>
  <c r="G40" i="8"/>
  <c r="F40" i="8"/>
  <c r="D40" i="8"/>
  <c r="I39" i="8"/>
  <c r="H39" i="8"/>
  <c r="G39" i="8"/>
  <c r="F39" i="8"/>
  <c r="D39" i="8"/>
  <c r="G26" i="7"/>
  <c r="F26" i="7"/>
  <c r="E26" i="7"/>
  <c r="D26" i="7"/>
  <c r="G25" i="7"/>
  <c r="G27" i="7" s="1"/>
  <c r="G28" i="7" s="1"/>
  <c r="F25" i="7"/>
  <c r="F27" i="7"/>
  <c r="F28" i="7" s="1"/>
  <c r="E25" i="7"/>
  <c r="D25" i="7"/>
  <c r="O25" i="1"/>
  <c r="O27" i="1"/>
  <c r="J25" i="1"/>
  <c r="K25" i="1"/>
  <c r="L25" i="1"/>
  <c r="M25" i="1"/>
  <c r="M27" i="1" s="1"/>
  <c r="M28" i="1" s="1"/>
  <c r="N25" i="1"/>
  <c r="P25" i="1"/>
  <c r="P27" i="1" s="1"/>
  <c r="Q25" i="1"/>
  <c r="Q27" i="1" s="1"/>
  <c r="R25" i="1"/>
  <c r="R27" i="1" s="1"/>
  <c r="L5" i="8"/>
  <c r="L8" i="8"/>
  <c r="L6" i="8"/>
  <c r="D27" i="7" l="1"/>
  <c r="D28" i="7" s="1"/>
  <c r="E27" i="7"/>
  <c r="E28" i="7" s="1"/>
  <c r="F41" i="8"/>
  <c r="F42" i="8" s="1"/>
  <c r="H41" i="8"/>
  <c r="H42" i="8" s="1"/>
  <c r="N27" i="1"/>
  <c r="L27" i="1"/>
  <c r="L28" i="1" s="1"/>
  <c r="K27" i="1"/>
  <c r="K28" i="1" s="1"/>
  <c r="J27" i="1"/>
  <c r="J28" i="1" s="1"/>
  <c r="G27" i="1"/>
  <c r="G28" i="1" s="1"/>
  <c r="H27" i="1"/>
  <c r="H28" i="1" s="1"/>
  <c r="F27" i="1"/>
  <c r="F28" i="1" s="1"/>
  <c r="G41" i="8"/>
  <c r="G42" i="8" s="1"/>
  <c r="E41" i="8"/>
  <c r="E42" i="8" s="1"/>
  <c r="K39" i="8"/>
  <c r="J39" i="8"/>
  <c r="D41" i="8"/>
  <c r="D42" i="8" s="1"/>
  <c r="I41" i="8"/>
  <c r="I42" i="8" s="1"/>
  <c r="L39" i="8" l="1"/>
</calcChain>
</file>

<file path=xl/sharedStrings.xml><?xml version="1.0" encoding="utf-8"?>
<sst xmlns="http://schemas.openxmlformats.org/spreadsheetml/2006/main" count="215" uniqueCount="166">
  <si>
    <t>SU</t>
  </si>
  <si>
    <t>Critical</t>
  </si>
  <si>
    <t>PRA Density &lt; 200 sph</t>
  </si>
  <si>
    <t>Species Composition Percent</t>
  </si>
  <si>
    <t>Total Density</t>
  </si>
  <si>
    <t>Average Height</t>
  </si>
  <si>
    <t>Standard</t>
  </si>
  <si>
    <t>PRA Attributes</t>
  </si>
  <si>
    <t>Regen Layer</t>
  </si>
  <si>
    <t>Resid Layer</t>
  </si>
  <si>
    <t>PRA Layer</t>
  </si>
  <si>
    <t>Percent of Potential by Opening / PRA</t>
  </si>
  <si>
    <t>Total Points by Attribute</t>
  </si>
  <si>
    <t>Potential Points by Attribute</t>
  </si>
  <si>
    <t>Total Score by Opening / PRA</t>
  </si>
  <si>
    <t>Potential Score by Opening / PRA</t>
  </si>
  <si>
    <t>Total Score by Opening / SU</t>
  </si>
  <si>
    <t>% of Potential by Attribute</t>
  </si>
  <si>
    <t>- for critial attributes, must achieve overall minimum score of 90% for each attribute</t>
  </si>
  <si>
    <t>- for resid layer attributes, report on observed trends by attribute</t>
  </si>
  <si>
    <t>Rules: Attribute Assessments</t>
  </si>
  <si>
    <t>Rules: Opening / SU Assessments</t>
  </si>
  <si>
    <t>Evaluation **</t>
  </si>
  <si>
    <t>SU Attributes</t>
  </si>
  <si>
    <t>- for PRA layer attributes, report on observed trends by attribute</t>
  </si>
  <si>
    <t>** An attribute will fail because of an overall score &lt; 90% for assessing PRA density as &lt; 200 sph.</t>
  </si>
  <si>
    <t>-10 if PRA density is actually 200 sph or greater</t>
  </si>
  <si>
    <t>PRA Evaluation - Density &lt; 200 sph *</t>
  </si>
  <si>
    <t>PRA Evaluation - Interpreted Attributes *</t>
  </si>
  <si>
    <t>Rules: Opening Assessments</t>
  </si>
  <si>
    <t>* An opening will fail because of a percent score less than 85%.</t>
  </si>
  <si>
    <t>- for each opening, the audit must achieve a minimum score of 85%</t>
  </si>
  <si>
    <t>Findings:</t>
  </si>
  <si>
    <t>Correct Always</t>
  </si>
  <si>
    <t>1 Class</t>
  </si>
  <si>
    <t>&lt;200 st/ha</t>
  </si>
  <si>
    <t>- for PRA density &lt; 200 st/ha, must achieve overall minimum score of 90% for each attribute</t>
  </si>
  <si>
    <t>Date:</t>
  </si>
  <si>
    <t>Category</t>
  </si>
  <si>
    <t>* Set to 1 if NAA = 0 (part of Net Assessment Area) to enable calculations on attributes.</t>
  </si>
  <si>
    <t>- incorrect Net Assessment Area type will result in an automatic fail for the SU</t>
  </si>
  <si>
    <t>- incorrect density where density is actually &gt;= 200 st/ha will result in an automatic fail for the SU</t>
  </si>
  <si>
    <t>*** An SU will fail either because of incorrect Net Assessment Area type, or percent score less than 80%.</t>
  </si>
  <si>
    <t>Inspector:</t>
  </si>
  <si>
    <t>Opening number</t>
  </si>
  <si>
    <t>Signature of Inspector:</t>
  </si>
  <si>
    <t>Boundary line placement</t>
  </si>
  <si>
    <t>Polygon line placement</t>
  </si>
  <si>
    <t>Polygon size</t>
  </si>
  <si>
    <t>Polygon width</t>
  </si>
  <si>
    <t>Type separation</t>
  </si>
  <si>
    <t>Number of polygons (SU + PRA)</t>
  </si>
  <si>
    <t>Missing polygon</t>
  </si>
  <si>
    <t>Potential score by opening / SU</t>
  </si>
  <si>
    <t>Percent of potential by opening / SU</t>
  </si>
  <si>
    <t>Total points by parameter</t>
  </si>
  <si>
    <t>Potential points by parameter</t>
  </si>
  <si>
    <t>Percent of potential by parameter</t>
  </si>
  <si>
    <t>Suggestions for improvement:</t>
  </si>
  <si>
    <t>Set to 1 if Resid layer present **</t>
  </si>
  <si>
    <t>NAA type</t>
  </si>
  <si>
    <t>Tree species composition class</t>
  </si>
  <si>
    <t>Density class</t>
  </si>
  <si>
    <t>Tree species composition %</t>
  </si>
  <si>
    <t>Total density</t>
  </si>
  <si>
    <t>Average height</t>
  </si>
  <si>
    <t>Spatial distribution</t>
  </si>
  <si>
    <t>Mixedwood pattern</t>
  </si>
  <si>
    <t>Residual layer standard</t>
  </si>
  <si>
    <t>Regeneration layer standard</t>
  </si>
  <si>
    <t>Crown closure</t>
  </si>
  <si>
    <t>Total score by opening / SU</t>
  </si>
  <si>
    <t>SU evaluation - Correct NAA ***</t>
  </si>
  <si>
    <t>SU evaluation - interpreted attributes ***</t>
  </si>
  <si>
    <t>Original interpreter(s):</t>
  </si>
  <si>
    <t>Survey year:</t>
  </si>
  <si>
    <t>Submission date:</t>
  </si>
  <si>
    <t>Species composition percent</t>
  </si>
  <si>
    <t>Density &lt; 200 sph</t>
  </si>
  <si>
    <t>±20%</t>
  </si>
  <si>
    <t>Potential score</t>
  </si>
  <si>
    <t>Score deduction</t>
  </si>
  <si>
    <t>Species composition class</t>
  </si>
  <si>
    <t>±50 stems      (when &lt;200 sph)</t>
  </si>
  <si>
    <t>±15%             (above 15% min)</t>
  </si>
  <si>
    <t>Program:</t>
  </si>
  <si>
    <t>Organization:</t>
  </si>
  <si>
    <t xml:space="preserve">      </t>
  </si>
  <si>
    <t xml:space="preserve">Set to 1 if NAA = 0 * </t>
  </si>
  <si>
    <t>Number of openings audited:</t>
  </si>
  <si>
    <t>Audit date:</t>
  </si>
  <si>
    <t>Comments:</t>
  </si>
  <si>
    <t>Delineation        evaluation *</t>
  </si>
  <si>
    <r>
      <t xml:space="preserve">** A residual layer is considered present if </t>
    </r>
    <r>
      <rPr>
        <u/>
        <sz val="10"/>
        <rFont val="Times New Roman"/>
        <family val="1"/>
      </rPr>
      <t>either</t>
    </r>
    <r>
      <rPr>
        <sz val="10"/>
        <rFont val="Times New Roman"/>
        <family val="1"/>
      </rPr>
      <t xml:space="preserve"> the interpreter or the auditor identifies a residual layer meeting the minimum requirements.</t>
    </r>
  </si>
  <si>
    <t>±1 Class</t>
  </si>
  <si>
    <t>±10%</t>
  </si>
  <si>
    <t>±10%                 (min 100 sph)</t>
  </si>
  <si>
    <t>±20%                 (min 1 m)</t>
  </si>
  <si>
    <t>- for each opening / PRA, the audit must achieve a minimum score of 80%</t>
  </si>
  <si>
    <t>Audit summary</t>
  </si>
  <si>
    <t xml:space="preserve">                              Complete                          Incomplete</t>
  </si>
  <si>
    <t>Delineation and attribute data</t>
  </si>
  <si>
    <t>Rules: Program-level Assessments</t>
  </si>
  <si>
    <t xml:space="preserve">- for each program, the audit must achieve a score 85% or greater by parameter  </t>
  </si>
  <si>
    <t>Rules: Program-level attribute assessments</t>
  </si>
  <si>
    <t>Rules: Opening / SU assessments</t>
  </si>
  <si>
    <t>Program Attribute Evaluation ****</t>
  </si>
  <si>
    <t>** A program will fail if program level parameter score is less than 85%</t>
  </si>
  <si>
    <t>Program parameter evaluation **</t>
  </si>
  <si>
    <t>- for each opening / SU, the audit must achieve a minimum score of 85%</t>
  </si>
  <si>
    <t>**** An attribute will fail either because of an overall score &lt; 90% for critical attributes, or &lt; 80% for regeneration layer attributes.</t>
  </si>
  <si>
    <t>- for regen layer attributes, must achieve overall minimum score of 80% for each attribute</t>
  </si>
  <si>
    <t>* A PRA will fail either because of incorrect assignment of density (must be &lt; 200 sph), or score less than 80%.</t>
  </si>
  <si>
    <t># Openings Evaluated</t>
  </si>
  <si>
    <t># Opening failures</t>
  </si>
  <si>
    <t># Program-level failures</t>
  </si>
  <si>
    <t>Boundary Delineation</t>
  </si>
  <si>
    <t>SU/PRA Delineation</t>
  </si>
  <si>
    <t>Spatial data files</t>
  </si>
  <si>
    <t>Form 1</t>
  </si>
  <si>
    <t>Form 2</t>
  </si>
  <si>
    <t>Form 3</t>
  </si>
  <si>
    <t>Form 4</t>
  </si>
  <si>
    <t>RSA Stratification Audit Summary Form</t>
  </si>
  <si>
    <t>RSA Delineation Standards Audit Form</t>
  </si>
  <si>
    <t>RSA Sampling Unit (SU) Attribute Standards Audit Form</t>
  </si>
  <si>
    <t>RSA Poorly Regenerated Area (PRA) Attribute Standards Audit Form</t>
  </si>
  <si>
    <t>100% correct</t>
  </si>
  <si>
    <t>&lt;100% correct</t>
  </si>
  <si>
    <t>&gt;95% correct</t>
  </si>
  <si>
    <t>Missing polygons</t>
  </si>
  <si>
    <t>Criteria 2</t>
  </si>
  <si>
    <t>Parameter</t>
  </si>
  <si>
    <t>&gt;90% of line placement correct</t>
  </si>
  <si>
    <r>
      <rPr>
        <sz val="11"/>
        <rFont val="Calibri"/>
        <family val="2"/>
      </rPr>
      <t>≥</t>
    </r>
    <r>
      <rPr>
        <sz val="11"/>
        <rFont val="Times New Roman"/>
        <family val="1"/>
      </rPr>
      <t>85 - 90% of line placement correct</t>
    </r>
  </si>
  <si>
    <t>&lt;85% of line placement correct</t>
  </si>
  <si>
    <t>Scoring</t>
  </si>
  <si>
    <t>Scoring criteria</t>
  </si>
  <si>
    <t>RSA Delineation Standards Audit Criteria</t>
  </si>
  <si>
    <r>
      <t xml:space="preserve">Accuracy of </t>
    </r>
    <r>
      <rPr>
        <u/>
        <sz val="11"/>
        <rFont val="Times New Roman"/>
        <family val="1"/>
      </rPr>
      <t>opening boundary</t>
    </r>
    <r>
      <rPr>
        <sz val="11"/>
        <rFont val="Times New Roman"/>
        <family val="1"/>
      </rPr>
      <t xml:space="preserve"> line placement</t>
    </r>
  </si>
  <si>
    <r>
      <t xml:space="preserve">Accuracy of </t>
    </r>
    <r>
      <rPr>
        <u/>
        <sz val="11"/>
        <rFont val="Times New Roman"/>
        <family val="1"/>
      </rPr>
      <t>polygon</t>
    </r>
    <r>
      <rPr>
        <sz val="11"/>
        <rFont val="Times New Roman"/>
        <family val="1"/>
      </rPr>
      <t xml:space="preserve"> line placement</t>
    </r>
  </si>
  <si>
    <r>
      <t xml:space="preserve">Subjective: within </t>
    </r>
    <r>
      <rPr>
        <sz val="11"/>
        <rFont val="Calibri"/>
        <family val="2"/>
      </rPr>
      <t>±</t>
    </r>
    <r>
      <rPr>
        <sz val="11"/>
        <rFont val="Times New Roman"/>
        <family val="1"/>
      </rPr>
      <t xml:space="preserve">10 meters on the ground for distinct type and opening boundary breaks and </t>
    </r>
    <r>
      <rPr>
        <sz val="11"/>
        <rFont val="Calibri"/>
        <family val="2"/>
      </rPr>
      <t>±</t>
    </r>
    <r>
      <rPr>
        <sz val="11"/>
        <rFont val="Times New Roman"/>
        <family val="1"/>
      </rPr>
      <t>20 meters for types that are indistinct.</t>
    </r>
  </si>
  <si>
    <r>
      <t xml:space="preserve">Subjective: within </t>
    </r>
    <r>
      <rPr>
        <sz val="11"/>
        <rFont val="Calibri"/>
        <family val="2"/>
      </rPr>
      <t>±</t>
    </r>
    <r>
      <rPr>
        <sz val="11"/>
        <rFont val="Times New Roman"/>
        <family val="1"/>
      </rPr>
      <t xml:space="preserve">10 meters on the ground for distinct type and opening boundary breaks and </t>
    </r>
    <r>
      <rPr>
        <sz val="11"/>
        <rFont val="Calibri"/>
        <family val="2"/>
      </rPr>
      <t>±</t>
    </r>
    <r>
      <rPr>
        <sz val="11"/>
        <rFont val="Times New Roman"/>
        <family val="1"/>
      </rPr>
      <t xml:space="preserve">20 meters for types that are indistinct. </t>
    </r>
    <r>
      <rPr>
        <sz val="11"/>
        <color rgb="FFFF0000"/>
        <rFont val="Times New Roman"/>
        <family val="1"/>
      </rPr>
      <t>Do not double count for common boundaries between polygons.</t>
    </r>
  </si>
  <si>
    <t>Criteria 1</t>
  </si>
  <si>
    <r>
      <rPr>
        <sz val="11"/>
        <rFont val="Calibri"/>
        <family val="2"/>
      </rPr>
      <t>≤</t>
    </r>
    <r>
      <rPr>
        <sz val="11"/>
        <rFont val="Times New Roman"/>
        <family val="1"/>
      </rPr>
      <t>95% correct</t>
    </r>
  </si>
  <si>
    <r>
      <t xml:space="preserve">Homogeneous polygons are correctly identified as per RSA. </t>
    </r>
    <r>
      <rPr>
        <sz val="11"/>
        <color rgb="FFFF0000"/>
        <rFont val="Times New Roman"/>
        <family val="1"/>
      </rPr>
      <t>Polygons across land-use with identical attributes must share the same polygon ID.</t>
    </r>
  </si>
  <si>
    <r>
      <t xml:space="preserve">Minimum polygon size: no limit on land-use; </t>
    </r>
    <r>
      <rPr>
        <sz val="11"/>
        <rFont val="Calibri"/>
        <family val="2"/>
      </rPr>
      <t>≥</t>
    </r>
    <r>
      <rPr>
        <sz val="11"/>
        <rFont val="Times New Roman"/>
        <family val="1"/>
      </rPr>
      <t xml:space="preserve">0.5 ha for natural deletions; </t>
    </r>
    <r>
      <rPr>
        <sz val="11"/>
        <rFont val="Calibri"/>
        <family val="2"/>
      </rPr>
      <t>≥</t>
    </r>
    <r>
      <rPr>
        <sz val="11"/>
        <rFont val="Times New Roman"/>
        <family val="1"/>
      </rPr>
      <t>2.0 ha for Sampling Units (SU).</t>
    </r>
  </si>
  <si>
    <r>
      <t xml:space="preserve">Minimum polygon width: </t>
    </r>
    <r>
      <rPr>
        <sz val="11"/>
        <rFont val="Calibri"/>
        <family val="2"/>
      </rPr>
      <t>≥50 meters.</t>
    </r>
  </si>
  <si>
    <t>NAA is correctly identified. Sampling Units are correctly separated by tree species composition and density classes. Poorly Regenerated Areas are correctly identified.</t>
  </si>
  <si>
    <t>RSA Attribute Standards Audit Criteria</t>
  </si>
  <si>
    <t>Opening/SU</t>
  </si>
  <si>
    <t>Net Assessment Area (NAA) type</t>
  </si>
  <si>
    <t>Minus 4 for each 10% outage</t>
  </si>
  <si>
    <t>Minus 10 if incorrect NAA assignment</t>
  </si>
  <si>
    <t>Minus 10 if out by 1 species class;                             Minus 20 if out by &gt;1 species class</t>
  </si>
  <si>
    <t>Minus 10 if out by 1 density class;                             Minus 20 if out by &gt;1 density class</t>
  </si>
  <si>
    <t>Minus 10 for incorrect lead conifer;                          Minus 2 for each 10%,                                                       Minus 4 for each other incorrect species</t>
  </si>
  <si>
    <t>Minus 4 for each distribution class outage</t>
  </si>
  <si>
    <t>Minus 4 for each pattern class outage</t>
  </si>
  <si>
    <t>Minus 3 for incorrect lead conifer;               Minus 1 for each 20%,                                                              Minus 1 for each other incorrect species</t>
  </si>
  <si>
    <t>Minus 1 for each 20% outage</t>
  </si>
  <si>
    <t>Minus 1 for each distribution class outage</t>
  </si>
  <si>
    <t>Minus 2 for each 15% outage</t>
  </si>
  <si>
    <t>Minus 2 for each 20% outage</t>
  </si>
  <si>
    <t>Minus 6 for each 50 sph outage</t>
  </si>
  <si>
    <t>Minus 6 for incorrect leading conifer;                       Minus 2 for each 20%,                                          Minus 2 for each other incorrect tree 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</si>
</sst>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u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b/>
      <i/>
      <sz val="10"/>
      <color indexed="9"/>
      <name val="Times New Roman"/>
      <family val="1"/>
    </font>
    <font>
      <u/>
      <sz val="10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9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Calibri"/>
      <family val="2"/>
    </font>
    <font>
      <u/>
      <sz val="11"/>
      <name val="Times New Roman"/>
      <family val="1"/>
    </font>
    <font>
      <b/>
      <sz val="11"/>
      <color theme="0"/>
      <name val="Times New Roman"/>
      <family val="1"/>
    </font>
    <font>
      <b/>
      <sz val="16"/>
      <color theme="0"/>
      <name val="Times New Roman"/>
      <family val="1"/>
    </font>
    <font>
      <sz val="11"/>
      <color rgb="FFFF0000"/>
      <name val="Times New Roman"/>
      <family val="1"/>
    </font>
    <font>
      <sz val="11"/>
      <color indexed="8"/>
      <name val="Times New Roman"/>
      <family val="1"/>
    </font>
    <font>
      <b/>
      <i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7">
    <xf numFmtId="0" fontId="0" fillId="0" borderId="0" xfId="0"/>
    <xf numFmtId="0" fontId="0" fillId="0" borderId="0" xfId="0" applyAlignment="1">
      <alignment textRotation="90"/>
    </xf>
    <xf numFmtId="0" fontId="0" fillId="0" borderId="0" xfId="0" applyFill="1"/>
    <xf numFmtId="0" fontId="0" fillId="0" borderId="0" xfId="0" applyAlignment="1"/>
    <xf numFmtId="0" fontId="3" fillId="0" borderId="0" xfId="0" quotePrefix="1" applyFont="1" applyAlignment="1"/>
    <xf numFmtId="0" fontId="3" fillId="0" borderId="0" xfId="0" applyFont="1" applyAlignment="1"/>
    <xf numFmtId="0" fontId="0" fillId="0" borderId="0" xfId="0" applyBorder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14" xfId="0" applyBorder="1"/>
    <xf numFmtId="0" fontId="3" fillId="0" borderId="0" xfId="0" applyFont="1" applyBorder="1"/>
    <xf numFmtId="0" fontId="3" fillId="2" borderId="21" xfId="0" applyFont="1" applyFill="1" applyBorder="1"/>
    <xf numFmtId="0" fontId="3" fillId="2" borderId="26" xfId="0" quotePrefix="1" applyFont="1" applyFill="1" applyBorder="1"/>
    <xf numFmtId="0" fontId="3" fillId="2" borderId="0" xfId="0" applyFont="1" applyFill="1" applyBorder="1"/>
    <xf numFmtId="0" fontId="3" fillId="2" borderId="14" xfId="0" applyFont="1" applyFill="1" applyBorder="1"/>
    <xf numFmtId="0" fontId="3" fillId="2" borderId="22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3" fillId="2" borderId="32" xfId="0" quotePrefix="1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2" borderId="20" xfId="0" applyFont="1" applyFill="1" applyBorder="1"/>
    <xf numFmtId="1" fontId="3" fillId="2" borderId="32" xfId="0" applyNumberFormat="1" applyFont="1" applyFill="1" applyBorder="1"/>
    <xf numFmtId="0" fontId="3" fillId="2" borderId="13" xfId="0" applyFont="1" applyFill="1" applyBorder="1"/>
    <xf numFmtId="0" fontId="5" fillId="0" borderId="0" xfId="0" applyFont="1" applyFill="1" applyAlignment="1"/>
    <xf numFmtId="0" fontId="6" fillId="0" borderId="0" xfId="0" applyFont="1" applyAlignment="1"/>
    <xf numFmtId="0" fontId="1" fillId="0" borderId="0" xfId="0" applyFont="1" applyAlignment="1"/>
    <xf numFmtId="0" fontId="0" fillId="0" borderId="0" xfId="0" applyFill="1" applyAlignment="1"/>
    <xf numFmtId="0" fontId="8" fillId="2" borderId="0" xfId="0" applyFont="1" applyFill="1" applyBorder="1" applyAlignment="1"/>
    <xf numFmtId="0" fontId="11" fillId="2" borderId="0" xfId="0" applyFont="1" applyFill="1" applyBorder="1"/>
    <xf numFmtId="0" fontId="11" fillId="2" borderId="20" xfId="0" applyFont="1" applyFill="1" applyBorder="1"/>
    <xf numFmtId="0" fontId="8" fillId="2" borderId="2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1" fontId="9" fillId="0" borderId="37" xfId="0" applyNumberFormat="1" applyFont="1" applyBorder="1" applyAlignment="1">
      <alignment horizontal="left"/>
    </xf>
    <xf numFmtId="1" fontId="9" fillId="0" borderId="40" xfId="0" applyNumberFormat="1" applyFont="1" applyBorder="1" applyAlignment="1">
      <alignment horizontal="center"/>
    </xf>
    <xf numFmtId="1" fontId="9" fillId="0" borderId="38" xfId="0" applyNumberFormat="1" applyFont="1" applyBorder="1" applyAlignment="1">
      <alignment horizontal="center"/>
    </xf>
    <xf numFmtId="1" fontId="9" fillId="0" borderId="36" xfId="0" applyNumberFormat="1" applyFont="1" applyBorder="1" applyAlignment="1">
      <alignment horizontal="left"/>
    </xf>
    <xf numFmtId="1" fontId="9" fillId="0" borderId="41" xfId="0" applyNumberFormat="1" applyFont="1" applyBorder="1" applyAlignment="1">
      <alignment horizontal="center"/>
    </xf>
    <xf numFmtId="1" fontId="9" fillId="0" borderId="34" xfId="0" applyNumberFormat="1" applyFont="1" applyBorder="1" applyAlignment="1">
      <alignment horizontal="center"/>
    </xf>
    <xf numFmtId="1" fontId="9" fillId="0" borderId="46" xfId="0" applyNumberFormat="1" applyFont="1" applyBorder="1" applyAlignment="1">
      <alignment horizontal="left"/>
    </xf>
    <xf numFmtId="1" fontId="9" fillId="0" borderId="42" xfId="0" applyNumberFormat="1" applyFont="1" applyBorder="1" applyAlignment="1">
      <alignment horizontal="center"/>
    </xf>
    <xf numFmtId="1" fontId="9" fillId="0" borderId="35" xfId="0" applyNumberFormat="1" applyFont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/>
    <xf numFmtId="0" fontId="16" fillId="0" borderId="0" xfId="0" applyFont="1"/>
    <xf numFmtId="0" fontId="9" fillId="0" borderId="0" xfId="0" applyFont="1"/>
    <xf numFmtId="1" fontId="9" fillId="0" borderId="0" xfId="0" applyNumberFormat="1" applyFont="1"/>
    <xf numFmtId="0" fontId="9" fillId="0" borderId="0" xfId="0" quotePrefix="1" applyFont="1"/>
    <xf numFmtId="0" fontId="14" fillId="0" borderId="0" xfId="0" applyFont="1" applyAlignment="1"/>
    <xf numFmtId="1" fontId="9" fillId="0" borderId="76" xfId="0" applyNumberFormat="1" applyFont="1" applyBorder="1" applyAlignment="1">
      <alignment horizontal="left"/>
    </xf>
    <xf numFmtId="1" fontId="9" fillId="0" borderId="93" xfId="0" applyNumberFormat="1" applyFont="1" applyBorder="1" applyAlignment="1">
      <alignment horizontal="center"/>
    </xf>
    <xf numFmtId="1" fontId="15" fillId="4" borderId="38" xfId="0" applyNumberFormat="1" applyFont="1" applyFill="1" applyBorder="1" applyAlignment="1">
      <alignment horizontal="center"/>
    </xf>
    <xf numFmtId="1" fontId="15" fillId="4" borderId="34" xfId="0" applyNumberFormat="1" applyFont="1" applyFill="1" applyBorder="1" applyAlignment="1">
      <alignment horizontal="center"/>
    </xf>
    <xf numFmtId="1" fontId="17" fillId="4" borderId="69" xfId="0" applyNumberFormat="1" applyFont="1" applyFill="1" applyBorder="1" applyAlignment="1">
      <alignment horizontal="center"/>
    </xf>
    <xf numFmtId="1" fontId="17" fillId="4" borderId="70" xfId="0" applyNumberFormat="1" applyFont="1" applyFill="1" applyBorder="1" applyAlignment="1">
      <alignment horizontal="center"/>
    </xf>
    <xf numFmtId="1" fontId="17" fillId="4" borderId="71" xfId="0" applyNumberFormat="1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left"/>
    </xf>
    <xf numFmtId="1" fontId="9" fillId="0" borderId="9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1" fontId="9" fillId="0" borderId="54" xfId="0" applyNumberFormat="1" applyFont="1" applyFill="1" applyBorder="1" applyAlignment="1">
      <alignment horizontal="center"/>
    </xf>
    <xf numFmtId="1" fontId="9" fillId="0" borderId="47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" fontId="9" fillId="0" borderId="64" xfId="0" applyNumberFormat="1" applyFont="1" applyFill="1" applyBorder="1" applyAlignment="1">
      <alignment horizontal="center"/>
    </xf>
    <xf numFmtId="1" fontId="9" fillId="0" borderId="65" xfId="0" applyNumberFormat="1" applyFont="1" applyFill="1" applyBorder="1" applyAlignment="1">
      <alignment horizontal="center"/>
    </xf>
    <xf numFmtId="1" fontId="9" fillId="0" borderId="9" xfId="0" applyNumberFormat="1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1" fontId="9" fillId="0" borderId="55" xfId="0" applyNumberFormat="1" applyFont="1" applyFill="1" applyBorder="1" applyAlignment="1">
      <alignment horizontal="center"/>
    </xf>
    <xf numFmtId="1" fontId="9" fillId="0" borderId="66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49" xfId="0" applyNumberFormat="1" applyFont="1" applyBorder="1" applyAlignment="1">
      <alignment horizontal="left"/>
    </xf>
    <xf numFmtId="1" fontId="9" fillId="0" borderId="15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1" fontId="9" fillId="0" borderId="16" xfId="0" applyNumberFormat="1" applyFont="1" applyBorder="1" applyAlignment="1">
      <alignment horizontal="center"/>
    </xf>
    <xf numFmtId="1" fontId="9" fillId="0" borderId="56" xfId="0" applyNumberFormat="1" applyFont="1" applyFill="1" applyBorder="1" applyAlignment="1">
      <alignment horizontal="center"/>
    </xf>
    <xf numFmtId="1" fontId="9" fillId="0" borderId="48" xfId="0" applyNumberFormat="1" applyFont="1" applyFill="1" applyBorder="1" applyAlignment="1">
      <alignment horizontal="center"/>
    </xf>
    <xf numFmtId="1" fontId="9" fillId="0" borderId="15" xfId="0" applyNumberFormat="1" applyFont="1" applyFill="1" applyBorder="1" applyAlignment="1">
      <alignment horizontal="center"/>
    </xf>
    <xf numFmtId="1" fontId="9" fillId="0" borderId="49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1" fontId="21" fillId="0" borderId="0" xfId="0" applyNumberFormat="1" applyFont="1" applyFill="1" applyBorder="1" applyAlignment="1"/>
    <xf numFmtId="2" fontId="21" fillId="0" borderId="0" xfId="0" applyNumberFormat="1" applyFont="1" applyFill="1" applyBorder="1" applyAlignment="1"/>
    <xf numFmtId="0" fontId="9" fillId="0" borderId="0" xfId="0" applyFont="1" applyAlignment="1">
      <alignment horizontal="right"/>
    </xf>
    <xf numFmtId="0" fontId="7" fillId="0" borderId="22" xfId="0" applyFont="1" applyFill="1" applyBorder="1" applyAlignment="1">
      <alignment horizontal="center" textRotation="90" wrapText="1"/>
    </xf>
    <xf numFmtId="0" fontId="7" fillId="0" borderId="47" xfId="0" applyFont="1" applyFill="1" applyBorder="1" applyAlignment="1">
      <alignment horizontal="center" textRotation="90" wrapText="1"/>
    </xf>
    <xf numFmtId="0" fontId="7" fillId="0" borderId="8" xfId="0" applyFont="1" applyFill="1" applyBorder="1" applyAlignment="1">
      <alignment horizontal="center" textRotation="90" wrapText="1"/>
    </xf>
    <xf numFmtId="0" fontId="7" fillId="0" borderId="3" xfId="0" applyFont="1" applyFill="1" applyBorder="1" applyAlignment="1">
      <alignment horizontal="center" textRotation="90" wrapText="1"/>
    </xf>
    <xf numFmtId="0" fontId="7" fillId="0" borderId="4" xfId="0" applyFont="1" applyFill="1" applyBorder="1" applyAlignment="1">
      <alignment horizontal="center" textRotation="90" wrapText="1"/>
    </xf>
    <xf numFmtId="0" fontId="10" fillId="0" borderId="63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49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1" fontId="20" fillId="4" borderId="54" xfId="0" applyNumberFormat="1" applyFont="1" applyFill="1" applyBorder="1" applyAlignment="1">
      <alignment horizontal="center"/>
    </xf>
    <xf numFmtId="1" fontId="20" fillId="4" borderId="64" xfId="0" applyNumberFormat="1" applyFont="1" applyFill="1" applyBorder="1" applyAlignment="1">
      <alignment horizontal="center"/>
    </xf>
    <xf numFmtId="1" fontId="20" fillId="4" borderId="55" xfId="0" applyNumberFormat="1" applyFont="1" applyFill="1" applyBorder="1" applyAlignment="1">
      <alignment horizontal="center"/>
    </xf>
    <xf numFmtId="1" fontId="20" fillId="4" borderId="56" xfId="0" applyNumberFormat="1" applyFont="1" applyFill="1" applyBorder="1" applyAlignment="1">
      <alignment horizontal="center"/>
    </xf>
    <xf numFmtId="0" fontId="10" fillId="0" borderId="74" xfId="0" applyFont="1" applyFill="1" applyBorder="1" applyAlignment="1">
      <alignment horizontal="center"/>
    </xf>
    <xf numFmtId="1" fontId="9" fillId="0" borderId="44" xfId="0" applyNumberFormat="1" applyFont="1" applyBorder="1" applyAlignment="1">
      <alignment horizontal="center"/>
    </xf>
    <xf numFmtId="1" fontId="9" fillId="0" borderId="75" xfId="0" applyNumberFormat="1" applyFont="1" applyBorder="1" applyAlignment="1">
      <alignment horizontal="center"/>
    </xf>
    <xf numFmtId="1" fontId="9" fillId="0" borderId="73" xfId="0" applyNumberFormat="1" applyFont="1" applyBorder="1" applyAlignment="1">
      <alignment horizontal="center"/>
    </xf>
    <xf numFmtId="1" fontId="9" fillId="0" borderId="39" xfId="0" applyNumberFormat="1" applyFont="1" applyBorder="1" applyAlignment="1">
      <alignment horizontal="center"/>
    </xf>
    <xf numFmtId="1" fontId="9" fillId="0" borderId="74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1" fontId="20" fillId="4" borderId="43" xfId="0" applyNumberFormat="1" applyFont="1" applyFill="1" applyBorder="1" applyAlignment="1">
      <alignment horizontal="center"/>
    </xf>
    <xf numFmtId="1" fontId="20" fillId="4" borderId="44" xfId="0" applyNumberFormat="1" applyFont="1" applyFill="1" applyBorder="1" applyAlignment="1">
      <alignment horizontal="center"/>
    </xf>
    <xf numFmtId="1" fontId="20" fillId="4" borderId="36" xfId="0" applyNumberFormat="1" applyFont="1" applyFill="1" applyBorder="1" applyAlignment="1">
      <alignment horizontal="center"/>
    </xf>
    <xf numFmtId="1" fontId="20" fillId="4" borderId="34" xfId="0" applyNumberFormat="1" applyFont="1" applyFill="1" applyBorder="1" applyAlignment="1">
      <alignment horizontal="center"/>
    </xf>
    <xf numFmtId="1" fontId="20" fillId="4" borderId="46" xfId="0" applyNumberFormat="1" applyFont="1" applyFill="1" applyBorder="1" applyAlignment="1">
      <alignment horizontal="center"/>
    </xf>
    <xf numFmtId="1" fontId="20" fillId="4" borderId="39" xfId="0" applyNumberFormat="1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 textRotation="90" wrapText="1"/>
    </xf>
    <xf numFmtId="0" fontId="17" fillId="0" borderId="73" xfId="0" applyFont="1" applyFill="1" applyBorder="1" applyAlignment="1">
      <alignment horizontal="center" textRotation="90" wrapText="1"/>
    </xf>
    <xf numFmtId="0" fontId="8" fillId="2" borderId="20" xfId="0" applyFont="1" applyFill="1" applyBorder="1" applyAlignment="1"/>
    <xf numFmtId="0" fontId="7" fillId="0" borderId="34" xfId="0" applyFont="1" applyFill="1" applyBorder="1" applyAlignment="1">
      <alignment horizontal="center" textRotation="90" wrapText="1"/>
    </xf>
    <xf numFmtId="0" fontId="18" fillId="0" borderId="0" xfId="0" applyFont="1" applyFill="1" applyBorder="1"/>
    <xf numFmtId="0" fontId="19" fillId="0" borderId="0" xfId="0" applyFont="1" applyFill="1" applyBorder="1"/>
    <xf numFmtId="1" fontId="18" fillId="0" borderId="0" xfId="0" applyNumberFormat="1" applyFont="1" applyFill="1" applyBorder="1" applyAlignment="1">
      <alignment horizontal="center"/>
    </xf>
    <xf numFmtId="0" fontId="7" fillId="5" borderId="50" xfId="0" applyFont="1" applyFill="1" applyBorder="1" applyAlignment="1">
      <alignment horizontal="center" textRotation="90" wrapText="1"/>
    </xf>
    <xf numFmtId="0" fontId="10" fillId="5" borderId="51" xfId="0" applyFont="1" applyFill="1" applyBorder="1" applyAlignment="1">
      <alignment horizontal="center"/>
    </xf>
    <xf numFmtId="1" fontId="9" fillId="5" borderId="52" xfId="0" applyNumberFormat="1" applyFont="1" applyFill="1" applyBorder="1" applyAlignment="1">
      <alignment horizontal="center"/>
    </xf>
    <xf numFmtId="1" fontId="9" fillId="5" borderId="50" xfId="0" applyNumberFormat="1" applyFont="1" applyFill="1" applyBorder="1" applyAlignment="1">
      <alignment horizontal="center"/>
    </xf>
    <xf numFmtId="1" fontId="9" fillId="5" borderId="53" xfId="0" applyNumberFormat="1" applyFont="1" applyFill="1" applyBorder="1" applyAlignment="1">
      <alignment horizontal="center"/>
    </xf>
    <xf numFmtId="1" fontId="17" fillId="5" borderId="44" xfId="0" applyNumberFormat="1" applyFont="1" applyFill="1" applyBorder="1" applyAlignment="1">
      <alignment horizontal="center"/>
    </xf>
    <xf numFmtId="1" fontId="17" fillId="5" borderId="34" xfId="0" applyNumberFormat="1" applyFont="1" applyFill="1" applyBorder="1" applyAlignment="1">
      <alignment horizontal="center"/>
    </xf>
    <xf numFmtId="1" fontId="7" fillId="5" borderId="35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left"/>
    </xf>
    <xf numFmtId="1" fontId="9" fillId="0" borderId="20" xfId="0" applyNumberFormat="1" applyFont="1" applyFill="1" applyBorder="1" applyAlignment="1">
      <alignment horizontal="center"/>
    </xf>
    <xf numFmtId="1" fontId="9" fillId="0" borderId="57" xfId="0" applyNumberFormat="1" applyFont="1" applyFill="1" applyBorder="1" applyAlignment="1">
      <alignment horizontal="center"/>
    </xf>
    <xf numFmtId="1" fontId="9" fillId="0" borderId="58" xfId="0" applyNumberFormat="1" applyFont="1" applyFill="1" applyBorder="1" applyAlignment="1">
      <alignment horizontal="center"/>
    </xf>
    <xf numFmtId="0" fontId="11" fillId="0" borderId="0" xfId="0" applyFont="1"/>
    <xf numFmtId="0" fontId="11" fillId="0" borderId="34" xfId="0" applyFont="1" applyBorder="1" applyAlignment="1">
      <alignment horizontal="center"/>
    </xf>
    <xf numFmtId="0" fontId="11" fillId="0" borderId="34" xfId="0" applyFont="1" applyBorder="1"/>
    <xf numFmtId="0" fontId="11" fillId="0" borderId="44" xfId="0" applyFont="1" applyBorder="1" applyAlignment="1">
      <alignment horizontal="center"/>
    </xf>
    <xf numFmtId="0" fontId="11" fillId="0" borderId="44" xfId="0" applyFont="1" applyBorder="1"/>
    <xf numFmtId="0" fontId="11" fillId="0" borderId="39" xfId="0" applyFont="1" applyBorder="1" applyAlignment="1">
      <alignment horizontal="center"/>
    </xf>
    <xf numFmtId="0" fontId="11" fillId="0" borderId="39" xfId="0" applyFont="1" applyBorder="1"/>
    <xf numFmtId="0" fontId="11" fillId="0" borderId="38" xfId="0" applyFont="1" applyBorder="1" applyAlignment="1">
      <alignment horizontal="center"/>
    </xf>
    <xf numFmtId="0" fontId="11" fillId="0" borderId="38" xfId="0" applyFont="1" applyBorder="1"/>
    <xf numFmtId="0" fontId="8" fillId="0" borderId="69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5" xfId="0" applyFont="1" applyBorder="1"/>
    <xf numFmtId="0" fontId="11" fillId="5" borderId="34" xfId="0" applyFont="1" applyFill="1" applyBorder="1" applyAlignment="1">
      <alignment horizontal="center"/>
    </xf>
    <xf numFmtId="0" fontId="11" fillId="5" borderId="34" xfId="0" applyFont="1" applyFill="1" applyBorder="1"/>
    <xf numFmtId="0" fontId="11" fillId="5" borderId="44" xfId="0" applyFont="1" applyFill="1" applyBorder="1" applyAlignment="1">
      <alignment horizontal="center"/>
    </xf>
    <xf numFmtId="0" fontId="11" fillId="5" borderId="44" xfId="0" applyFont="1" applyFill="1" applyBorder="1"/>
    <xf numFmtId="0" fontId="11" fillId="5" borderId="39" xfId="0" applyFont="1" applyFill="1" applyBorder="1" applyAlignment="1">
      <alignment horizontal="center"/>
    </xf>
    <xf numFmtId="0" fontId="11" fillId="5" borderId="39" xfId="0" applyFont="1" applyFill="1" applyBorder="1"/>
    <xf numFmtId="0" fontId="11" fillId="5" borderId="35" xfId="0" applyFont="1" applyFill="1" applyBorder="1" applyAlignment="1">
      <alignment horizontal="center"/>
    </xf>
    <xf numFmtId="0" fontId="11" fillId="5" borderId="35" xfId="0" applyFont="1" applyFill="1" applyBorder="1"/>
    <xf numFmtId="0" fontId="11" fillId="0" borderId="44" xfId="0" applyFont="1" applyFill="1" applyBorder="1"/>
    <xf numFmtId="0" fontId="11" fillId="0" borderId="39" xfId="0" applyFont="1" applyFill="1" applyBorder="1"/>
    <xf numFmtId="0" fontId="35" fillId="0" borderId="34" xfId="0" applyFont="1" applyFill="1" applyBorder="1" applyAlignment="1">
      <alignment horizontal="left" vertical="center"/>
    </xf>
    <xf numFmtId="0" fontId="11" fillId="0" borderId="34" xfId="0" applyFont="1" applyFill="1" applyBorder="1" applyAlignment="1">
      <alignment horizontal="center" vertical="center"/>
    </xf>
    <xf numFmtId="9" fontId="11" fillId="0" borderId="34" xfId="0" applyNumberFormat="1" applyFont="1" applyFill="1" applyBorder="1" applyAlignment="1">
      <alignment horizontal="center" vertical="center" wrapText="1"/>
    </xf>
    <xf numFmtId="0" fontId="11" fillId="0" borderId="41" xfId="0" quotePrefix="1" applyFont="1" applyFill="1" applyBorder="1" applyAlignment="1">
      <alignment horizontal="left" vertical="center"/>
    </xf>
    <xf numFmtId="0" fontId="35" fillId="0" borderId="34" xfId="0" applyFont="1" applyFill="1" applyBorder="1" applyAlignment="1">
      <alignment horizontal="left"/>
    </xf>
    <xf numFmtId="0" fontId="11" fillId="0" borderId="34" xfId="0" applyFont="1" applyFill="1" applyBorder="1" applyAlignment="1">
      <alignment horizontal="center"/>
    </xf>
    <xf numFmtId="0" fontId="11" fillId="0" borderId="41" xfId="0" quotePrefix="1" applyFont="1" applyFill="1" applyBorder="1" applyAlignment="1">
      <alignment horizontal="left"/>
    </xf>
    <xf numFmtId="0" fontId="35" fillId="0" borderId="39" xfId="0" applyFont="1" applyFill="1" applyBorder="1" applyAlignment="1">
      <alignment horizontal="left"/>
    </xf>
    <xf numFmtId="0" fontId="11" fillId="0" borderId="39" xfId="0" applyFont="1" applyFill="1" applyBorder="1" applyAlignment="1">
      <alignment horizontal="center"/>
    </xf>
    <xf numFmtId="0" fontId="11" fillId="0" borderId="42" xfId="0" quotePrefix="1" applyFont="1" applyFill="1" applyBorder="1" applyAlignment="1">
      <alignment horizontal="left"/>
    </xf>
    <xf numFmtId="0" fontId="11" fillId="0" borderId="34" xfId="0" applyFont="1" applyFill="1" applyBorder="1" applyAlignment="1">
      <alignment horizontal="left"/>
    </xf>
    <xf numFmtId="9" fontId="11" fillId="0" borderId="34" xfId="0" applyNumberFormat="1" applyFont="1" applyFill="1" applyBorder="1" applyAlignment="1">
      <alignment horizontal="center"/>
    </xf>
    <xf numFmtId="0" fontId="11" fillId="0" borderId="39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center" vertical="center"/>
    </xf>
    <xf numFmtId="9" fontId="11" fillId="0" borderId="39" xfId="0" applyNumberFormat="1" applyFont="1" applyFill="1" applyBorder="1" applyAlignment="1">
      <alignment horizontal="center" vertical="center" wrapText="1"/>
    </xf>
    <xf numFmtId="0" fontId="11" fillId="0" borderId="42" xfId="0" quotePrefix="1" applyFont="1" applyFill="1" applyBorder="1" applyAlignment="1">
      <alignment horizontal="left" vertical="center"/>
    </xf>
    <xf numFmtId="0" fontId="11" fillId="0" borderId="34" xfId="0" applyFont="1" applyFill="1" applyBorder="1" applyAlignment="1">
      <alignment horizontal="left" vertical="center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left"/>
    </xf>
    <xf numFmtId="9" fontId="11" fillId="0" borderId="39" xfId="0" applyNumberFormat="1" applyFont="1" applyFill="1" applyBorder="1" applyAlignment="1">
      <alignment horizontal="center"/>
    </xf>
    <xf numFmtId="1" fontId="20" fillId="6" borderId="67" xfId="0" applyNumberFormat="1" applyFont="1" applyFill="1" applyBorder="1" applyAlignment="1">
      <alignment horizontal="center"/>
    </xf>
    <xf numFmtId="1" fontId="20" fillId="6" borderId="68" xfId="0" applyNumberFormat="1" applyFont="1" applyFill="1" applyBorder="1" applyAlignment="1">
      <alignment horizontal="center"/>
    </xf>
    <xf numFmtId="1" fontId="20" fillId="6" borderId="60" xfId="0" applyNumberFormat="1" applyFont="1" applyFill="1" applyBorder="1" applyAlignment="1">
      <alignment horizontal="center"/>
    </xf>
    <xf numFmtId="1" fontId="20" fillId="6" borderId="61" xfId="0" applyNumberFormat="1" applyFont="1" applyFill="1" applyBorder="1" applyAlignment="1">
      <alignment horizontal="center"/>
    </xf>
    <xf numFmtId="1" fontId="20" fillId="6" borderId="62" xfId="0" applyNumberFormat="1" applyFont="1" applyFill="1" applyBorder="1" applyAlignment="1">
      <alignment horizontal="center"/>
    </xf>
    <xf numFmtId="1" fontId="17" fillId="6" borderId="67" xfId="0" applyNumberFormat="1" applyFont="1" applyFill="1" applyBorder="1" applyAlignment="1">
      <alignment horizontal="center"/>
    </xf>
    <xf numFmtId="1" fontId="17" fillId="6" borderId="68" xfId="0" applyNumberFormat="1" applyFont="1" applyFill="1" applyBorder="1" applyAlignment="1">
      <alignment horizontal="center"/>
    </xf>
    <xf numFmtId="1" fontId="17" fillId="6" borderId="60" xfId="0" applyNumberFormat="1" applyFont="1" applyFill="1" applyBorder="1" applyAlignment="1">
      <alignment horizontal="center"/>
    </xf>
    <xf numFmtId="1" fontId="17" fillId="6" borderId="3" xfId="0" applyNumberFormat="1" applyFont="1" applyFill="1" applyBorder="1" applyAlignment="1">
      <alignment horizontal="center"/>
    </xf>
    <xf numFmtId="1" fontId="17" fillId="6" borderId="4" xfId="0" applyNumberFormat="1" applyFont="1" applyFill="1" applyBorder="1" applyAlignment="1">
      <alignment horizontal="center"/>
    </xf>
    <xf numFmtId="1" fontId="17" fillId="6" borderId="1" xfId="0" applyNumberFormat="1" applyFont="1" applyFill="1" applyBorder="1" applyAlignment="1">
      <alignment horizontal="center"/>
    </xf>
    <xf numFmtId="1" fontId="17" fillId="6" borderId="5" xfId="0" applyNumberFormat="1" applyFont="1" applyFill="1" applyBorder="1" applyAlignment="1">
      <alignment horizontal="center"/>
    </xf>
    <xf numFmtId="1" fontId="17" fillId="6" borderId="2" xfId="0" applyNumberFormat="1" applyFont="1" applyFill="1" applyBorder="1" applyAlignment="1">
      <alignment horizontal="center"/>
    </xf>
    <xf numFmtId="1" fontId="17" fillId="6" borderId="49" xfId="0" applyNumberFormat="1" applyFont="1" applyFill="1" applyBorder="1" applyAlignment="1">
      <alignment horizontal="center"/>
    </xf>
    <xf numFmtId="1" fontId="17" fillId="6" borderId="84" xfId="0" applyNumberFormat="1" applyFont="1" applyFill="1" applyBorder="1" applyAlignment="1">
      <alignment horizontal="center"/>
    </xf>
    <xf numFmtId="1" fontId="17" fillId="4" borderId="61" xfId="0" applyNumberFormat="1" applyFont="1" applyFill="1" applyBorder="1" applyAlignment="1">
      <alignment horizontal="center"/>
    </xf>
    <xf numFmtId="1" fontId="17" fillId="4" borderId="60" xfId="0" applyNumberFormat="1" applyFont="1" applyFill="1" applyBorder="1" applyAlignment="1">
      <alignment horizontal="center"/>
    </xf>
    <xf numFmtId="1" fontId="17" fillId="4" borderId="62" xfId="0" applyNumberFormat="1" applyFont="1" applyFill="1" applyBorder="1" applyAlignment="1">
      <alignment horizontal="center"/>
    </xf>
    <xf numFmtId="0" fontId="17" fillId="6" borderId="34" xfId="0" applyFont="1" applyFill="1" applyBorder="1" applyAlignment="1">
      <alignment horizontal="center" textRotation="90" wrapText="1"/>
    </xf>
    <xf numFmtId="0" fontId="36" fillId="6" borderId="39" xfId="0" applyFont="1" applyFill="1" applyBorder="1" applyAlignment="1">
      <alignment horizontal="center"/>
    </xf>
    <xf numFmtId="1" fontId="17" fillId="6" borderId="44" xfId="0" applyNumberFormat="1" applyFont="1" applyFill="1" applyBorder="1" applyAlignment="1">
      <alignment horizontal="center"/>
    </xf>
    <xf numFmtId="1" fontId="17" fillId="6" borderId="45" xfId="0" applyNumberFormat="1" applyFont="1" applyFill="1" applyBorder="1" applyAlignment="1">
      <alignment horizontal="center"/>
    </xf>
    <xf numFmtId="1" fontId="17" fillId="6" borderId="34" xfId="0" applyNumberFormat="1" applyFont="1" applyFill="1" applyBorder="1" applyAlignment="1">
      <alignment horizontal="center"/>
    </xf>
    <xf numFmtId="1" fontId="17" fillId="6" borderId="41" xfId="0" applyNumberFormat="1" applyFont="1" applyFill="1" applyBorder="1" applyAlignment="1">
      <alignment horizontal="center"/>
    </xf>
    <xf numFmtId="1" fontId="17" fillId="6" borderId="39" xfId="0" applyNumberFormat="1" applyFont="1" applyFill="1" applyBorder="1" applyAlignment="1">
      <alignment horizontal="center"/>
    </xf>
    <xf numFmtId="1" fontId="17" fillId="6" borderId="42" xfId="0" applyNumberFormat="1" applyFont="1" applyFill="1" applyBorder="1" applyAlignment="1">
      <alignment horizontal="center"/>
    </xf>
    <xf numFmtId="1" fontId="17" fillId="4" borderId="68" xfId="0" applyNumberFormat="1" applyFont="1" applyFill="1" applyBorder="1" applyAlignment="1">
      <alignment horizontal="center"/>
    </xf>
    <xf numFmtId="0" fontId="29" fillId="6" borderId="44" xfId="0" applyFont="1" applyFill="1" applyBorder="1" applyAlignment="1">
      <alignment horizontal="left"/>
    </xf>
    <xf numFmtId="0" fontId="29" fillId="6" borderId="44" xfId="0" applyFont="1" applyFill="1" applyBorder="1" applyAlignment="1">
      <alignment horizontal="center"/>
    </xf>
    <xf numFmtId="0" fontId="29" fillId="6" borderId="44" xfId="0" applyFont="1" applyFill="1" applyBorder="1" applyAlignment="1">
      <alignment horizontal="center" vertical="center"/>
    </xf>
    <xf numFmtId="0" fontId="29" fillId="6" borderId="45" xfId="0" quotePrefix="1" applyFont="1" applyFill="1" applyBorder="1" applyAlignment="1">
      <alignment horizontal="left"/>
    </xf>
    <xf numFmtId="1" fontId="17" fillId="6" borderId="40" xfId="0" applyNumberFormat="1" applyFont="1" applyFill="1" applyBorder="1" applyAlignment="1">
      <alignment horizontal="center"/>
    </xf>
    <xf numFmtId="1" fontId="17" fillId="4" borderId="43" xfId="0" applyNumberFormat="1" applyFont="1" applyFill="1" applyBorder="1" applyAlignment="1">
      <alignment horizontal="left"/>
    </xf>
    <xf numFmtId="0" fontId="17" fillId="4" borderId="36" xfId="0" applyFont="1" applyFill="1" applyBorder="1"/>
    <xf numFmtId="0" fontId="20" fillId="4" borderId="34" xfId="0" applyFont="1" applyFill="1" applyBorder="1"/>
    <xf numFmtId="0" fontId="7" fillId="4" borderId="46" xfId="0" applyFont="1" applyFill="1" applyBorder="1"/>
    <xf numFmtId="0" fontId="9" fillId="4" borderId="39" xfId="0" applyFont="1" applyFill="1" applyBorder="1"/>
    <xf numFmtId="1" fontId="17" fillId="4" borderId="44" xfId="0" applyNumberFormat="1" applyFont="1" applyFill="1" applyBorder="1" applyAlignment="1">
      <alignment horizontal="center"/>
    </xf>
    <xf numFmtId="1" fontId="17" fillId="4" borderId="45" xfId="0" applyNumberFormat="1" applyFont="1" applyFill="1" applyBorder="1" applyAlignment="1">
      <alignment horizontal="center"/>
    </xf>
    <xf numFmtId="1" fontId="17" fillId="4" borderId="34" xfId="0" applyNumberFormat="1" applyFont="1" applyFill="1" applyBorder="1" applyAlignment="1">
      <alignment horizontal="center"/>
    </xf>
    <xf numFmtId="1" fontId="17" fillId="4" borderId="41" xfId="0" applyNumberFormat="1" applyFont="1" applyFill="1" applyBorder="1" applyAlignment="1">
      <alignment horizontal="center"/>
    </xf>
    <xf numFmtId="1" fontId="7" fillId="4" borderId="35" xfId="0" applyNumberFormat="1" applyFont="1" applyFill="1" applyBorder="1" applyAlignment="1">
      <alignment horizontal="center"/>
    </xf>
    <xf numFmtId="1" fontId="7" fillId="4" borderId="93" xfId="0" applyNumberFormat="1" applyFont="1" applyFill="1" applyBorder="1" applyAlignment="1">
      <alignment horizontal="center"/>
    </xf>
    <xf numFmtId="0" fontId="17" fillId="6" borderId="57" xfId="0" applyFont="1" applyFill="1" applyBorder="1"/>
    <xf numFmtId="0" fontId="20" fillId="6" borderId="58" xfId="0" applyFont="1" applyFill="1" applyBorder="1"/>
    <xf numFmtId="0" fontId="12" fillId="2" borderId="34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11" fillId="2" borderId="36" xfId="0" applyFont="1" applyFill="1" applyBorder="1" applyAlignment="1">
      <alignment horizontal="left" vertical="center"/>
    </xf>
    <xf numFmtId="0" fontId="11" fillId="2" borderId="46" xfId="0" applyFont="1" applyFill="1" applyBorder="1" applyAlignment="1">
      <alignment horizontal="left" vertical="center"/>
    </xf>
    <xf numFmtId="1" fontId="11" fillId="2" borderId="34" xfId="0" applyNumberFormat="1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25" fillId="3" borderId="43" xfId="0" applyFont="1" applyFill="1" applyBorder="1" applyAlignment="1">
      <alignment horizontal="center" vertical="center"/>
    </xf>
    <xf numFmtId="0" fontId="25" fillId="3" borderId="44" xfId="0" applyFont="1" applyFill="1" applyBorder="1" applyAlignment="1">
      <alignment horizontal="center" vertical="center"/>
    </xf>
    <xf numFmtId="0" fontId="25" fillId="3" borderId="75" xfId="0" applyFont="1" applyFill="1" applyBorder="1" applyAlignment="1">
      <alignment horizontal="center" vertical="center"/>
    </xf>
    <xf numFmtId="0" fontId="25" fillId="3" borderId="36" xfId="0" applyFont="1" applyFill="1" applyBorder="1" applyAlignment="1">
      <alignment horizontal="center" vertical="center"/>
    </xf>
    <xf numFmtId="0" fontId="25" fillId="3" borderId="34" xfId="0" applyFont="1" applyFill="1" applyBorder="1" applyAlignment="1">
      <alignment horizontal="center" vertical="center"/>
    </xf>
    <xf numFmtId="0" fontId="25" fillId="3" borderId="7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wrapText="1"/>
    </xf>
    <xf numFmtId="0" fontId="8" fillId="2" borderId="34" xfId="0" applyFont="1" applyFill="1" applyBorder="1" applyAlignment="1">
      <alignment horizontal="center" wrapText="1"/>
    </xf>
    <xf numFmtId="0" fontId="8" fillId="2" borderId="30" xfId="0" applyFont="1" applyFill="1" applyBorder="1" applyAlignment="1">
      <alignment horizontal="left"/>
    </xf>
    <xf numFmtId="0" fontId="8" fillId="2" borderId="24" xfId="0" applyFont="1" applyFill="1" applyBorder="1" applyAlignment="1">
      <alignment horizontal="left"/>
    </xf>
    <xf numFmtId="0" fontId="8" fillId="2" borderId="29" xfId="0" applyFont="1" applyFill="1" applyBorder="1" applyAlignment="1">
      <alignment horizontal="left"/>
    </xf>
    <xf numFmtId="0" fontId="8" fillId="2" borderId="36" xfId="0" applyFont="1" applyFill="1" applyBorder="1" applyAlignment="1">
      <alignment horizontal="left"/>
    </xf>
    <xf numFmtId="0" fontId="8" fillId="2" borderId="34" xfId="0" applyFont="1" applyFill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2" borderId="41" xfId="0" applyFont="1" applyFill="1" applyBorder="1" applyAlignment="1">
      <alignment horizontal="left"/>
    </xf>
    <xf numFmtId="0" fontId="8" fillId="2" borderId="21" xfId="0" applyFont="1" applyFill="1" applyBorder="1" applyAlignment="1">
      <alignment horizontal="center"/>
    </xf>
    <xf numFmtId="0" fontId="28" fillId="4" borderId="30" xfId="0" applyFont="1" applyFill="1" applyBorder="1" applyAlignment="1">
      <alignment horizontal="left" vertical="center"/>
    </xf>
    <xf numFmtId="0" fontId="28" fillId="4" borderId="24" xfId="0" applyFont="1" applyFill="1" applyBorder="1" applyAlignment="1">
      <alignment horizontal="left" vertical="center"/>
    </xf>
    <xf numFmtId="0" fontId="28" fillId="4" borderId="29" xfId="0" applyFont="1" applyFill="1" applyBorder="1" applyAlignment="1">
      <alignment horizontal="left" vertical="center"/>
    </xf>
    <xf numFmtId="0" fontId="0" fillId="0" borderId="31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7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26" fillId="3" borderId="13" xfId="0" applyFont="1" applyFill="1" applyBorder="1" applyAlignment="1">
      <alignment horizontal="left" vertical="top"/>
    </xf>
    <xf numFmtId="0" fontId="26" fillId="3" borderId="14" xfId="0" applyFont="1" applyFill="1" applyBorder="1" applyAlignment="1">
      <alignment horizontal="left" vertical="top"/>
    </xf>
    <xf numFmtId="0" fontId="26" fillId="3" borderId="22" xfId="0" applyFont="1" applyFill="1" applyBorder="1" applyAlignment="1">
      <alignment horizontal="left" vertical="top"/>
    </xf>
    <xf numFmtId="0" fontId="26" fillId="3" borderId="90" xfId="0" applyFont="1" applyFill="1" applyBorder="1" applyAlignment="1">
      <alignment horizontal="left"/>
    </xf>
    <xf numFmtId="0" fontId="26" fillId="3" borderId="91" xfId="0" applyFont="1" applyFill="1" applyBorder="1" applyAlignment="1">
      <alignment horizontal="left"/>
    </xf>
    <xf numFmtId="0" fontId="26" fillId="3" borderId="92" xfId="0" applyFont="1" applyFill="1" applyBorder="1" applyAlignment="1">
      <alignment horizontal="left"/>
    </xf>
    <xf numFmtId="0" fontId="24" fillId="3" borderId="13" xfId="0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/>
    </xf>
    <xf numFmtId="0" fontId="24" fillId="3" borderId="22" xfId="0" applyFont="1" applyFill="1" applyBorder="1" applyAlignment="1">
      <alignment horizontal="center" vertical="center"/>
    </xf>
    <xf numFmtId="0" fontId="24" fillId="3" borderId="28" xfId="0" applyFont="1" applyFill="1" applyBorder="1" applyAlignment="1">
      <alignment horizontal="center" vertical="center"/>
    </xf>
    <xf numFmtId="0" fontId="24" fillId="3" borderId="23" xfId="0" applyFont="1" applyFill="1" applyBorder="1" applyAlignment="1">
      <alignment horizontal="center" vertical="center"/>
    </xf>
    <xf numFmtId="0" fontId="24" fillId="3" borderId="27" xfId="0" applyFont="1" applyFill="1" applyBorder="1" applyAlignment="1">
      <alignment horizontal="center" vertical="center"/>
    </xf>
    <xf numFmtId="0" fontId="18" fillId="3" borderId="31" xfId="0" applyFont="1" applyFill="1" applyBorder="1" applyAlignment="1">
      <alignment horizontal="right"/>
    </xf>
    <xf numFmtId="0" fontId="18" fillId="3" borderId="25" xfId="0" applyFont="1" applyFill="1" applyBorder="1" applyAlignment="1">
      <alignment horizontal="right"/>
    </xf>
    <xf numFmtId="0" fontId="18" fillId="3" borderId="79" xfId="0" applyFont="1" applyFill="1" applyBorder="1" applyAlignment="1">
      <alignment horizontal="right"/>
    </xf>
    <xf numFmtId="0" fontId="18" fillId="3" borderId="26" xfId="0" applyFont="1" applyFill="1" applyBorder="1" applyAlignment="1">
      <alignment horizontal="right"/>
    </xf>
    <xf numFmtId="0" fontId="18" fillId="3" borderId="32" xfId="0" applyFont="1" applyFill="1" applyBorder="1" applyAlignment="1">
      <alignment horizontal="right"/>
    </xf>
    <xf numFmtId="0" fontId="18" fillId="3" borderId="33" xfId="0" applyFont="1" applyFill="1" applyBorder="1" applyAlignment="1">
      <alignment horizontal="right"/>
    </xf>
    <xf numFmtId="0" fontId="8" fillId="2" borderId="45" xfId="0" applyFont="1" applyFill="1" applyBorder="1" applyAlignment="1">
      <alignment horizontal="center" wrapText="1"/>
    </xf>
    <xf numFmtId="0" fontId="8" fillId="2" borderId="41" xfId="0" applyFont="1" applyFill="1" applyBorder="1" applyAlignment="1">
      <alignment horizontal="center" wrapText="1"/>
    </xf>
    <xf numFmtId="1" fontId="12" fillId="2" borderId="34" xfId="0" applyNumberFormat="1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left" vertical="center"/>
    </xf>
    <xf numFmtId="0" fontId="29" fillId="0" borderId="24" xfId="0" applyFont="1" applyFill="1" applyBorder="1" applyAlignment="1">
      <alignment horizontal="left" vertical="center"/>
    </xf>
    <xf numFmtId="0" fontId="29" fillId="0" borderId="29" xfId="0" applyFont="1" applyFill="1" applyBorder="1" applyAlignment="1">
      <alignment horizontal="left" vertical="center"/>
    </xf>
    <xf numFmtId="0" fontId="27" fillId="4" borderId="31" xfId="0" applyFont="1" applyFill="1" applyBorder="1" applyAlignment="1">
      <alignment horizontal="left" vertical="center"/>
    </xf>
    <xf numFmtId="0" fontId="27" fillId="4" borderId="25" xfId="0" applyFont="1" applyFill="1" applyBorder="1" applyAlignment="1">
      <alignment horizontal="left" vertical="center"/>
    </xf>
    <xf numFmtId="0" fontId="27" fillId="4" borderId="79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20" xfId="0" applyFont="1" applyFill="1" applyBorder="1" applyAlignment="1">
      <alignment horizontal="center" vertical="top" wrapText="1"/>
    </xf>
    <xf numFmtId="0" fontId="8" fillId="2" borderId="26" xfId="0" applyFont="1" applyFill="1" applyBorder="1" applyAlignment="1">
      <alignment horizontal="center" vertical="top" wrapText="1"/>
    </xf>
    <xf numFmtId="0" fontId="8" fillId="2" borderId="32" xfId="0" applyFont="1" applyFill="1" applyBorder="1" applyAlignment="1">
      <alignment horizontal="center" vertical="top" wrapText="1"/>
    </xf>
    <xf numFmtId="0" fontId="8" fillId="2" borderId="33" xfId="0" applyFont="1" applyFill="1" applyBorder="1" applyAlignment="1">
      <alignment horizontal="center" vertical="top" wrapText="1"/>
    </xf>
    <xf numFmtId="0" fontId="32" fillId="3" borderId="14" xfId="0" applyFont="1" applyFill="1" applyBorder="1" applyAlignment="1">
      <alignment horizontal="right"/>
    </xf>
    <xf numFmtId="0" fontId="11" fillId="0" borderId="99" xfId="0" applyFont="1" applyBorder="1" applyAlignment="1">
      <alignment horizontal="left" vertical="top" wrapText="1"/>
    </xf>
    <xf numFmtId="0" fontId="11" fillId="0" borderId="97" xfId="0" applyFont="1" applyBorder="1" applyAlignment="1">
      <alignment horizontal="left" vertical="top" wrapText="1"/>
    </xf>
    <xf numFmtId="0" fontId="11" fillId="0" borderId="98" xfId="0" applyFont="1" applyBorder="1" applyAlignment="1">
      <alignment horizontal="left" vertical="top" wrapText="1"/>
    </xf>
    <xf numFmtId="0" fontId="33" fillId="3" borderId="32" xfId="0" applyFont="1" applyFill="1" applyBorder="1" applyAlignment="1">
      <alignment horizontal="center"/>
    </xf>
    <xf numFmtId="2" fontId="11" fillId="5" borderId="78" xfId="0" applyNumberFormat="1" applyFont="1" applyFill="1" applyBorder="1" applyAlignment="1">
      <alignment horizontal="left" vertical="center" wrapText="1"/>
    </xf>
    <xf numFmtId="2" fontId="11" fillId="5" borderId="80" xfId="0" applyNumberFormat="1" applyFont="1" applyFill="1" applyBorder="1" applyAlignment="1">
      <alignment horizontal="left" vertical="center" wrapText="1"/>
    </xf>
    <xf numFmtId="2" fontId="11" fillId="5" borderId="77" xfId="0" applyNumberFormat="1" applyFont="1" applyFill="1" applyBorder="1" applyAlignment="1">
      <alignment horizontal="left" vertical="center" wrapText="1"/>
    </xf>
    <xf numFmtId="0" fontId="11" fillId="5" borderId="99" xfId="0" applyFont="1" applyFill="1" applyBorder="1" applyAlignment="1">
      <alignment horizontal="left" vertical="top" wrapText="1"/>
    </xf>
    <xf numFmtId="0" fontId="11" fillId="5" borderId="97" xfId="0" applyFont="1" applyFill="1" applyBorder="1" applyAlignment="1">
      <alignment horizontal="left" vertical="top" wrapText="1"/>
    </xf>
    <xf numFmtId="0" fontId="11" fillId="5" borderId="98" xfId="0" applyFont="1" applyFill="1" applyBorder="1" applyAlignment="1">
      <alignment horizontal="left" vertical="top" wrapText="1"/>
    </xf>
    <xf numFmtId="0" fontId="11" fillId="0" borderId="78" xfId="0" applyFont="1" applyBorder="1" applyAlignment="1">
      <alignment horizontal="left" vertical="center"/>
    </xf>
    <xf numFmtId="0" fontId="11" fillId="0" borderId="77" xfId="0" applyFont="1" applyBorder="1" applyAlignment="1">
      <alignment horizontal="left" vertical="center"/>
    </xf>
    <xf numFmtId="2" fontId="11" fillId="0" borderId="78" xfId="0" applyNumberFormat="1" applyFont="1" applyBorder="1" applyAlignment="1">
      <alignment horizontal="left" vertical="center" wrapText="1"/>
    </xf>
    <xf numFmtId="2" fontId="11" fillId="0" borderId="80" xfId="0" applyNumberFormat="1" applyFont="1" applyBorder="1" applyAlignment="1">
      <alignment horizontal="left" vertical="center" wrapText="1"/>
    </xf>
    <xf numFmtId="2" fontId="11" fillId="0" borderId="77" xfId="0" applyNumberFormat="1" applyFont="1" applyBorder="1" applyAlignment="1">
      <alignment horizontal="left" vertical="center" wrapText="1"/>
    </xf>
    <xf numFmtId="0" fontId="11" fillId="5" borderId="78" xfId="0" applyFont="1" applyFill="1" applyBorder="1" applyAlignment="1">
      <alignment horizontal="left" vertical="center"/>
    </xf>
    <xf numFmtId="0" fontId="11" fillId="5" borderId="77" xfId="0" applyFont="1" applyFill="1" applyBorder="1" applyAlignment="1">
      <alignment horizontal="left" vertical="center"/>
    </xf>
    <xf numFmtId="1" fontId="18" fillId="3" borderId="21" xfId="0" applyNumberFormat="1" applyFont="1" applyFill="1" applyBorder="1" applyAlignment="1">
      <alignment horizontal="right"/>
    </xf>
    <xf numFmtId="1" fontId="18" fillId="3" borderId="0" xfId="0" applyNumberFormat="1" applyFont="1" applyFill="1" applyBorder="1" applyAlignment="1">
      <alignment horizontal="right"/>
    </xf>
    <xf numFmtId="1" fontId="18" fillId="3" borderId="20" xfId="0" applyNumberFormat="1" applyFont="1" applyFill="1" applyBorder="1" applyAlignment="1">
      <alignment horizontal="right"/>
    </xf>
    <xf numFmtId="1" fontId="18" fillId="3" borderId="26" xfId="0" applyNumberFormat="1" applyFont="1" applyFill="1" applyBorder="1" applyAlignment="1">
      <alignment horizontal="right"/>
    </xf>
    <xf numFmtId="1" fontId="18" fillId="3" borderId="32" xfId="0" applyNumberFormat="1" applyFont="1" applyFill="1" applyBorder="1" applyAlignment="1">
      <alignment horizontal="right"/>
    </xf>
    <xf numFmtId="1" fontId="18" fillId="3" borderId="33" xfId="0" applyNumberFormat="1" applyFont="1" applyFill="1" applyBorder="1" applyAlignment="1">
      <alignment horizontal="right"/>
    </xf>
    <xf numFmtId="0" fontId="24" fillId="3" borderId="13" xfId="0" applyFont="1" applyFill="1" applyBorder="1" applyAlignment="1">
      <alignment horizontal="center"/>
    </xf>
    <xf numFmtId="0" fontId="24" fillId="3" borderId="14" xfId="0" applyFont="1" applyFill="1" applyBorder="1" applyAlignment="1">
      <alignment horizontal="center"/>
    </xf>
    <xf numFmtId="0" fontId="24" fillId="3" borderId="22" xfId="0" applyFont="1" applyFill="1" applyBorder="1" applyAlignment="1">
      <alignment horizontal="center"/>
    </xf>
    <xf numFmtId="0" fontId="7" fillId="0" borderId="78" xfId="0" applyFont="1" applyFill="1" applyBorder="1" applyAlignment="1">
      <alignment horizontal="center" textRotation="90" wrapText="1"/>
    </xf>
    <xf numFmtId="0" fontId="7" fillId="0" borderId="80" xfId="0" applyFont="1" applyFill="1" applyBorder="1" applyAlignment="1">
      <alignment horizontal="center" textRotation="90" wrapText="1"/>
    </xf>
    <xf numFmtId="0" fontId="7" fillId="0" borderId="77" xfId="0" applyFont="1" applyFill="1" applyBorder="1" applyAlignment="1">
      <alignment horizontal="center" textRotation="90" wrapText="1"/>
    </xf>
    <xf numFmtId="0" fontId="7" fillId="0" borderId="45" xfId="0" applyFont="1" applyFill="1" applyBorder="1" applyAlignment="1">
      <alignment horizontal="center" textRotation="90" wrapText="1"/>
    </xf>
    <xf numFmtId="0" fontId="7" fillId="0" borderId="41" xfId="0" applyFont="1" applyFill="1" applyBorder="1" applyAlignment="1">
      <alignment horizontal="center" textRotation="90" wrapText="1"/>
    </xf>
    <xf numFmtId="0" fontId="7" fillId="0" borderId="42" xfId="0" applyFont="1" applyFill="1" applyBorder="1" applyAlignment="1">
      <alignment horizontal="center" textRotation="90" wrapText="1"/>
    </xf>
    <xf numFmtId="0" fontId="7" fillId="0" borderId="8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17" fillId="4" borderId="44" xfId="0" applyFont="1" applyFill="1" applyBorder="1" applyAlignment="1">
      <alignment horizontal="center" textRotation="90" wrapText="1"/>
    </xf>
    <xf numFmtId="0" fontId="17" fillId="4" borderId="34" xfId="0" applyFont="1" applyFill="1" applyBorder="1" applyAlignment="1">
      <alignment horizontal="center" wrapText="1"/>
    </xf>
    <xf numFmtId="0" fontId="17" fillId="4" borderId="39" xfId="0" applyFont="1" applyFill="1" applyBorder="1" applyAlignment="1">
      <alignment horizontal="center" wrapText="1"/>
    </xf>
    <xf numFmtId="0" fontId="17" fillId="6" borderId="45" xfId="0" applyFont="1" applyFill="1" applyBorder="1" applyAlignment="1">
      <alignment horizontal="center" textRotation="90" wrapText="1"/>
    </xf>
    <xf numFmtId="0" fontId="17" fillId="6" borderId="41" xfId="0" applyFont="1" applyFill="1" applyBorder="1" applyAlignment="1">
      <alignment horizontal="center" wrapText="1"/>
    </xf>
    <xf numFmtId="0" fontId="17" fillId="6" borderId="42" xfId="0" applyFont="1" applyFill="1" applyBorder="1" applyAlignment="1">
      <alignment horizontal="center" wrapText="1"/>
    </xf>
    <xf numFmtId="0" fontId="32" fillId="3" borderId="13" xfId="0" applyFont="1" applyFill="1" applyBorder="1" applyAlignment="1">
      <alignment horizontal="right"/>
    </xf>
    <xf numFmtId="0" fontId="32" fillId="3" borderId="22" xfId="0" applyFont="1" applyFill="1" applyBorder="1" applyAlignment="1">
      <alignment horizontal="right"/>
    </xf>
    <xf numFmtId="0" fontId="32" fillId="3" borderId="26" xfId="0" applyFont="1" applyFill="1" applyBorder="1" applyAlignment="1">
      <alignment horizontal="right"/>
    </xf>
    <xf numFmtId="0" fontId="32" fillId="3" borderId="32" xfId="0" applyFont="1" applyFill="1" applyBorder="1" applyAlignment="1">
      <alignment horizontal="right"/>
    </xf>
    <xf numFmtId="0" fontId="32" fillId="3" borderId="33" xfId="0" applyFont="1" applyFill="1" applyBorder="1" applyAlignment="1">
      <alignment horizontal="right"/>
    </xf>
    <xf numFmtId="0" fontId="8" fillId="0" borderId="94" xfId="0" applyFont="1" applyFill="1" applyBorder="1" applyAlignment="1">
      <alignment horizontal="center"/>
    </xf>
    <xf numFmtId="0" fontId="8" fillId="0" borderId="95" xfId="0" applyFont="1" applyFill="1" applyBorder="1" applyAlignment="1">
      <alignment horizontal="center"/>
    </xf>
    <xf numFmtId="0" fontId="11" fillId="0" borderId="78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center" vertical="center"/>
    </xf>
    <xf numFmtId="0" fontId="29" fillId="6" borderId="35" xfId="0" applyFont="1" applyFill="1" applyBorder="1" applyAlignment="1">
      <alignment horizontal="left" vertical="center"/>
    </xf>
    <xf numFmtId="0" fontId="29" fillId="6" borderId="38" xfId="0" applyFont="1" applyFill="1" applyBorder="1" applyAlignment="1">
      <alignment horizontal="left" vertical="center"/>
    </xf>
    <xf numFmtId="0" fontId="29" fillId="6" borderId="35" xfId="0" applyFont="1" applyFill="1" applyBorder="1" applyAlignment="1">
      <alignment horizontal="center" vertical="center"/>
    </xf>
    <xf numFmtId="0" fontId="29" fillId="6" borderId="38" xfId="0" applyFont="1" applyFill="1" applyBorder="1" applyAlignment="1">
      <alignment horizontal="center" vertical="center"/>
    </xf>
    <xf numFmtId="0" fontId="29" fillId="6" borderId="93" xfId="0" quotePrefix="1" applyFont="1" applyFill="1" applyBorder="1" applyAlignment="1">
      <alignment horizontal="left" vertical="top" wrapText="1"/>
    </xf>
    <xf numFmtId="0" fontId="29" fillId="6" borderId="40" xfId="0" quotePrefix="1" applyFont="1" applyFill="1" applyBorder="1" applyAlignment="1">
      <alignment horizontal="left" vertical="top" wrapText="1"/>
    </xf>
    <xf numFmtId="0" fontId="29" fillId="6" borderId="95" xfId="0" applyFont="1" applyFill="1" applyBorder="1" applyAlignment="1">
      <alignment horizontal="left" vertical="center"/>
    </xf>
    <xf numFmtId="0" fontId="27" fillId="6" borderId="78" xfId="0" applyFont="1" applyFill="1" applyBorder="1" applyAlignment="1">
      <alignment horizontal="center" vertical="center" textRotation="90" wrapText="1"/>
    </xf>
    <xf numFmtId="0" fontId="27" fillId="6" borderId="80" xfId="0" applyFont="1" applyFill="1" applyBorder="1" applyAlignment="1">
      <alignment horizontal="center" vertical="center" textRotation="90" wrapText="1"/>
    </xf>
    <xf numFmtId="0" fontId="27" fillId="6" borderId="77" xfId="0" applyFont="1" applyFill="1" applyBorder="1" applyAlignment="1">
      <alignment horizontal="center" vertical="center" textRotation="90" wrapText="1"/>
    </xf>
    <xf numFmtId="0" fontId="29" fillId="6" borderId="95" xfId="0" applyFont="1" applyFill="1" applyBorder="1" applyAlignment="1">
      <alignment horizontal="center" vertical="center"/>
    </xf>
    <xf numFmtId="0" fontId="29" fillId="6" borderId="98" xfId="0" quotePrefix="1" applyFont="1" applyFill="1" applyBorder="1" applyAlignment="1">
      <alignment horizontal="left" vertical="top" wrapText="1"/>
    </xf>
    <xf numFmtId="0" fontId="35" fillId="0" borderId="94" xfId="0" applyFont="1" applyFill="1" applyBorder="1" applyAlignment="1">
      <alignment horizontal="left" vertical="center"/>
    </xf>
    <xf numFmtId="0" fontId="35" fillId="0" borderId="96" xfId="0" applyFont="1" applyFill="1" applyBorder="1" applyAlignment="1">
      <alignment horizontal="left" vertical="center"/>
    </xf>
    <xf numFmtId="0" fontId="35" fillId="0" borderId="38" xfId="0" applyFont="1" applyFill="1" applyBorder="1" applyAlignment="1">
      <alignment horizontal="left" vertical="center"/>
    </xf>
    <xf numFmtId="0" fontId="11" fillId="0" borderId="94" xfId="0" applyFont="1" applyFill="1" applyBorder="1" applyAlignment="1">
      <alignment horizontal="center" vertical="center"/>
    </xf>
    <xf numFmtId="0" fontId="11" fillId="0" borderId="96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9" fontId="11" fillId="0" borderId="94" xfId="0" applyNumberFormat="1" applyFont="1" applyFill="1" applyBorder="1" applyAlignment="1">
      <alignment horizontal="center" vertical="center"/>
    </xf>
    <xf numFmtId="9" fontId="11" fillId="0" borderId="96" xfId="0" applyNumberFormat="1" applyFont="1" applyFill="1" applyBorder="1" applyAlignment="1">
      <alignment horizontal="center" vertical="center"/>
    </xf>
    <xf numFmtId="9" fontId="11" fillId="0" borderId="38" xfId="0" applyNumberFormat="1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 textRotation="90" wrapText="1"/>
    </xf>
    <xf numFmtId="0" fontId="8" fillId="0" borderId="80" xfId="0" applyFont="1" applyFill="1" applyBorder="1" applyAlignment="1">
      <alignment horizontal="center" vertical="center" textRotation="90" wrapText="1"/>
    </xf>
    <xf numFmtId="0" fontId="8" fillId="0" borderId="77" xfId="0" applyFont="1" applyFill="1" applyBorder="1" applyAlignment="1">
      <alignment horizontal="center" vertical="center" textRotation="90" wrapText="1"/>
    </xf>
    <xf numFmtId="0" fontId="23" fillId="0" borderId="78" xfId="0" applyFont="1" applyFill="1" applyBorder="1" applyAlignment="1">
      <alignment horizontal="center" vertical="center" textRotation="90" wrapText="1"/>
    </xf>
    <xf numFmtId="0" fontId="23" fillId="0" borderId="80" xfId="0" applyFont="1" applyFill="1" applyBorder="1" applyAlignment="1">
      <alignment horizontal="center" vertical="center" textRotation="90" wrapText="1"/>
    </xf>
    <xf numFmtId="0" fontId="23" fillId="0" borderId="77" xfId="0" applyFont="1" applyFill="1" applyBorder="1" applyAlignment="1">
      <alignment horizontal="center" vertical="center" textRotation="90" wrapText="1"/>
    </xf>
    <xf numFmtId="0" fontId="8" fillId="0" borderId="44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0" fontId="8" fillId="0" borderId="45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11" fillId="0" borderId="99" xfId="0" quotePrefix="1" applyFont="1" applyFill="1" applyBorder="1" applyAlignment="1">
      <alignment horizontal="left" vertical="top" wrapText="1"/>
    </xf>
    <xf numFmtId="0" fontId="11" fillId="0" borderId="97" xfId="0" quotePrefix="1" applyFont="1" applyFill="1" applyBorder="1" applyAlignment="1">
      <alignment horizontal="left" vertical="top" wrapText="1"/>
    </xf>
    <xf numFmtId="0" fontId="11" fillId="0" borderId="40" xfId="0" quotePrefix="1" applyFont="1" applyFill="1" applyBorder="1" applyAlignment="1">
      <alignment horizontal="left" vertical="top" wrapText="1"/>
    </xf>
    <xf numFmtId="0" fontId="11" fillId="0" borderId="94" xfId="0" applyFont="1" applyFill="1" applyBorder="1" applyAlignment="1">
      <alignment horizontal="left" vertical="center"/>
    </xf>
    <xf numFmtId="0" fontId="11" fillId="0" borderId="96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left" vertical="center"/>
    </xf>
    <xf numFmtId="0" fontId="11" fillId="0" borderId="35" xfId="0" applyFont="1" applyFill="1" applyBorder="1" applyAlignment="1">
      <alignment horizontal="left" vertical="center"/>
    </xf>
    <xf numFmtId="0" fontId="11" fillId="0" borderId="35" xfId="0" applyFont="1" applyFill="1" applyBorder="1" applyAlignment="1">
      <alignment horizontal="center" vertical="center"/>
    </xf>
    <xf numFmtId="9" fontId="11" fillId="0" borderId="35" xfId="0" applyNumberFormat="1" applyFont="1" applyFill="1" applyBorder="1" applyAlignment="1">
      <alignment horizontal="center" vertical="center"/>
    </xf>
    <xf numFmtId="0" fontId="11" fillId="0" borderId="93" xfId="0" quotePrefix="1" applyFont="1" applyFill="1" applyBorder="1" applyAlignment="1">
      <alignment horizontal="left" vertical="top" wrapText="1"/>
    </xf>
    <xf numFmtId="0" fontId="17" fillId="6" borderId="82" xfId="0" applyFont="1" applyFill="1" applyBorder="1" applyAlignment="1">
      <alignment horizontal="center" textRotation="90" wrapText="1"/>
    </xf>
    <xf numFmtId="0" fontId="17" fillId="6" borderId="83" xfId="0" applyFont="1" applyFill="1" applyBorder="1" applyAlignment="1">
      <alignment horizontal="center" wrapText="1"/>
    </xf>
    <xf numFmtId="0" fontId="17" fillId="6" borderId="84" xfId="0" applyFont="1" applyFill="1" applyBorder="1" applyAlignment="1">
      <alignment horizontal="center" wrapText="1"/>
    </xf>
    <xf numFmtId="0" fontId="17" fillId="4" borderId="85" xfId="0" applyFont="1" applyFill="1" applyBorder="1" applyAlignment="1">
      <alignment horizontal="center" textRotation="90" wrapText="1"/>
    </xf>
    <xf numFmtId="0" fontId="17" fillId="4" borderId="86" xfId="0" applyFont="1" applyFill="1" applyBorder="1" applyAlignment="1">
      <alignment horizontal="center" wrapText="1"/>
    </xf>
    <xf numFmtId="0" fontId="17" fillId="4" borderId="72" xfId="0" applyFont="1" applyFill="1" applyBorder="1" applyAlignment="1">
      <alignment horizontal="center" wrapText="1"/>
    </xf>
    <xf numFmtId="0" fontId="17" fillId="6" borderId="58" xfId="0" applyFont="1" applyFill="1" applyBorder="1" applyAlignment="1">
      <alignment horizontal="center" wrapText="1"/>
    </xf>
    <xf numFmtId="0" fontId="17" fillId="6" borderId="59" xfId="0" applyFont="1" applyFill="1" applyBorder="1" applyAlignment="1">
      <alignment horizontal="center" wrapText="1"/>
    </xf>
    <xf numFmtId="0" fontId="17" fillId="6" borderId="87" xfId="0" applyFont="1" applyFill="1" applyBorder="1" applyAlignment="1">
      <alignment horizontal="center" textRotation="90" wrapText="1"/>
    </xf>
    <xf numFmtId="0" fontId="17" fillId="6" borderId="88" xfId="0" applyFont="1" applyFill="1" applyBorder="1" applyAlignment="1">
      <alignment horizontal="center" wrapText="1"/>
    </xf>
    <xf numFmtId="0" fontId="17" fillId="6" borderId="89" xfId="0" applyFont="1" applyFill="1" applyBorder="1" applyAlignment="1">
      <alignment horizontal="center" wrapText="1"/>
    </xf>
    <xf numFmtId="0" fontId="7" fillId="0" borderId="57" xfId="0" applyFont="1" applyFill="1" applyBorder="1" applyAlignment="1">
      <alignment horizontal="center" wrapText="1"/>
    </xf>
    <xf numFmtId="0" fontId="7" fillId="0" borderId="58" xfId="0" applyFont="1" applyFill="1" applyBorder="1" applyAlignment="1">
      <alignment horizontal="center" wrapText="1"/>
    </xf>
    <xf numFmtId="0" fontId="7" fillId="0" borderId="59" xfId="0" applyFont="1" applyFill="1" applyBorder="1" applyAlignment="1">
      <alignment horizontal="center" wrapText="1"/>
    </xf>
    <xf numFmtId="0" fontId="7" fillId="0" borderId="43" xfId="0" applyFont="1" applyFill="1" applyBorder="1" applyAlignment="1">
      <alignment horizontal="center" textRotation="90" wrapText="1"/>
    </xf>
    <xf numFmtId="0" fontId="7" fillId="0" borderId="36" xfId="0" applyFont="1" applyFill="1" applyBorder="1" applyAlignment="1">
      <alignment horizontal="center" textRotation="90" wrapText="1"/>
    </xf>
    <xf numFmtId="0" fontId="7" fillId="0" borderId="46" xfId="0" applyFont="1" applyFill="1" applyBorder="1" applyAlignment="1">
      <alignment horizontal="center" textRotation="90" wrapText="1"/>
    </xf>
    <xf numFmtId="0" fontId="7" fillId="0" borderId="44" xfId="0" applyFont="1" applyFill="1" applyBorder="1" applyAlignment="1">
      <alignment horizontal="center" textRotation="90" wrapText="1"/>
    </xf>
    <xf numFmtId="0" fontId="7" fillId="0" borderId="34" xfId="0" applyFont="1" applyFill="1" applyBorder="1" applyAlignment="1">
      <alignment horizontal="center" textRotation="90" wrapText="1"/>
    </xf>
    <xf numFmtId="0" fontId="7" fillId="0" borderId="39" xfId="0" applyFont="1" applyFill="1" applyBorder="1" applyAlignment="1">
      <alignment horizontal="center" textRotation="90" wrapText="1"/>
    </xf>
    <xf numFmtId="1" fontId="17" fillId="4" borderId="57" xfId="0" applyNumberFormat="1" applyFont="1" applyFill="1" applyBorder="1" applyAlignment="1">
      <alignment horizontal="left"/>
    </xf>
    <xf numFmtId="1" fontId="17" fillId="4" borderId="58" xfId="0" applyNumberFormat="1" applyFont="1" applyFill="1" applyBorder="1" applyAlignment="1">
      <alignment horizontal="left"/>
    </xf>
    <xf numFmtId="1" fontId="17" fillId="4" borderId="59" xfId="0" applyNumberFormat="1" applyFont="1" applyFill="1" applyBorder="1" applyAlignment="1">
      <alignment horizontal="left"/>
    </xf>
    <xf numFmtId="0" fontId="17" fillId="4" borderId="57" xfId="0" applyFont="1" applyFill="1" applyBorder="1" applyAlignment="1">
      <alignment horizontal="left"/>
    </xf>
    <xf numFmtId="0" fontId="17" fillId="4" borderId="58" xfId="0" applyFont="1" applyFill="1" applyBorder="1" applyAlignment="1">
      <alignment horizontal="left"/>
    </xf>
    <xf numFmtId="0" fontId="17" fillId="4" borderId="59" xfId="0" applyFont="1" applyFill="1" applyBorder="1" applyAlignment="1">
      <alignment horizontal="left"/>
    </xf>
    <xf numFmtId="0" fontId="20" fillId="6" borderId="57" xfId="0" applyFont="1" applyFill="1" applyBorder="1" applyAlignment="1">
      <alignment horizontal="left"/>
    </xf>
    <xf numFmtId="0" fontId="20" fillId="6" borderId="58" xfId="0" applyFont="1" applyFill="1" applyBorder="1" applyAlignment="1">
      <alignment horizontal="left"/>
    </xf>
    <xf numFmtId="0" fontId="20" fillId="6" borderId="59" xfId="0" applyFont="1" applyFill="1" applyBorder="1" applyAlignment="1">
      <alignment horizontal="left"/>
    </xf>
    <xf numFmtId="0" fontId="17" fillId="0" borderId="43" xfId="0" applyFont="1" applyFill="1" applyBorder="1" applyAlignment="1">
      <alignment horizontal="center" textRotation="90"/>
    </xf>
    <xf numFmtId="0" fontId="17" fillId="0" borderId="36" xfId="0" applyFont="1" applyFill="1" applyBorder="1" applyAlignment="1">
      <alignment horizontal="center" textRotation="90"/>
    </xf>
    <xf numFmtId="0" fontId="17" fillId="0" borderId="46" xfId="0" applyFont="1" applyFill="1" applyBorder="1" applyAlignment="1">
      <alignment horizontal="center" textRotation="90"/>
    </xf>
    <xf numFmtId="0" fontId="17" fillId="0" borderId="44" xfId="0" applyFont="1" applyFill="1" applyBorder="1" applyAlignment="1">
      <alignment horizontal="center" textRotation="90"/>
    </xf>
    <xf numFmtId="0" fontId="17" fillId="0" borderId="34" xfId="0" applyFont="1" applyFill="1" applyBorder="1" applyAlignment="1">
      <alignment horizontal="center" textRotation="90"/>
    </xf>
    <xf numFmtId="0" fontId="17" fillId="0" borderId="39" xfId="0" applyFont="1" applyFill="1" applyBorder="1" applyAlignment="1">
      <alignment horizontal="center" textRotation="90"/>
    </xf>
    <xf numFmtId="0" fontId="24" fillId="3" borderId="57" xfId="0" applyFont="1" applyFill="1" applyBorder="1" applyAlignment="1">
      <alignment horizontal="center"/>
    </xf>
    <xf numFmtId="0" fontId="24" fillId="3" borderId="58" xfId="0" applyFont="1" applyFill="1" applyBorder="1" applyAlignment="1">
      <alignment horizontal="center"/>
    </xf>
    <xf numFmtId="0" fontId="24" fillId="3" borderId="59" xfId="0" applyFont="1" applyFill="1" applyBorder="1" applyAlignment="1">
      <alignment horizontal="center"/>
    </xf>
    <xf numFmtId="0" fontId="17" fillId="6" borderId="93" xfId="0" applyFont="1" applyFill="1" applyBorder="1" applyAlignment="1">
      <alignment horizontal="center" wrapText="1"/>
    </xf>
    <xf numFmtId="0" fontId="17" fillId="6" borderId="44" xfId="0" applyFont="1" applyFill="1" applyBorder="1" applyAlignment="1">
      <alignment horizontal="center" textRotation="90" wrapText="1"/>
    </xf>
    <xf numFmtId="0" fontId="17" fillId="6" borderId="34" xfId="0" applyFont="1" applyFill="1" applyBorder="1" applyAlignment="1">
      <alignment horizontal="center" wrapText="1"/>
    </xf>
    <xf numFmtId="0" fontId="17" fillId="6" borderId="35" xfId="0" applyFont="1" applyFill="1" applyBorder="1" applyAlignment="1">
      <alignment horizontal="center" wrapText="1"/>
    </xf>
    <xf numFmtId="0" fontId="7" fillId="0" borderId="75" xfId="0" applyFont="1" applyFill="1" applyBorder="1" applyAlignment="1">
      <alignment horizontal="center"/>
    </xf>
    <xf numFmtId="0" fontId="17" fillId="4" borderId="43" xfId="0" applyFont="1" applyFill="1" applyBorder="1" applyAlignment="1">
      <alignment horizontal="center" textRotation="90" wrapText="1"/>
    </xf>
    <xf numFmtId="0" fontId="17" fillId="4" borderId="36" xfId="0" applyFont="1" applyFill="1" applyBorder="1" applyAlignment="1">
      <alignment wrapText="1"/>
    </xf>
    <xf numFmtId="0" fontId="17" fillId="4" borderId="76" xfId="0" applyFont="1" applyFill="1" applyBorder="1" applyAlignment="1">
      <alignment wrapText="1"/>
    </xf>
    <xf numFmtId="0" fontId="17" fillId="4" borderId="34" xfId="0" applyFont="1" applyFill="1" applyBorder="1" applyAlignment="1">
      <alignment wrapText="1"/>
    </xf>
    <xf numFmtId="0" fontId="17" fillId="4" borderId="35" xfId="0" applyFont="1" applyFill="1" applyBorder="1" applyAlignment="1">
      <alignment wrapText="1"/>
    </xf>
    <xf numFmtId="0" fontId="17" fillId="6" borderId="57" xfId="0" applyFont="1" applyFill="1" applyBorder="1" applyAlignment="1">
      <alignment horizontal="left"/>
    </xf>
    <xf numFmtId="0" fontId="17" fillId="6" borderId="59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3"/>
  <sheetViews>
    <sheetView showGridLines="0" tabSelected="1" zoomScaleNormal="100" workbookViewId="0">
      <selection activeCell="B3" sqref="B3:Q3"/>
    </sheetView>
  </sheetViews>
  <sheetFormatPr defaultRowHeight="12.75" x14ac:dyDescent="0.2"/>
  <cols>
    <col min="1" max="1" width="2.7109375" customWidth="1"/>
    <col min="2" max="2" width="20.7109375" customWidth="1"/>
    <col min="3" max="3" width="6.85546875" customWidth="1"/>
    <col min="4" max="16" width="4.7109375" customWidth="1"/>
    <col min="17" max="17" width="21.5703125" customWidth="1"/>
    <col min="18" max="18" width="2.7109375" customWidth="1"/>
    <col min="19" max="32" width="3.7109375" customWidth="1"/>
  </cols>
  <sheetData>
    <row r="1" spans="1:19" ht="21" customHeight="1" x14ac:dyDescent="0.2">
      <c r="B1" s="285" t="s">
        <v>123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7"/>
      <c r="R1" s="9"/>
      <c r="S1" s="9"/>
    </row>
    <row r="2" spans="1:19" x14ac:dyDescent="0.2">
      <c r="B2" s="288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90"/>
      <c r="R2" s="9"/>
      <c r="S2" s="9"/>
    </row>
    <row r="3" spans="1:19" ht="15" customHeight="1" x14ac:dyDescent="0.2">
      <c r="B3" s="258" t="s">
        <v>85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60"/>
      <c r="R3" s="11"/>
      <c r="S3" s="9"/>
    </row>
    <row r="4" spans="1:19" ht="15" customHeight="1" x14ac:dyDescent="0.2">
      <c r="B4" s="261" t="s">
        <v>74</v>
      </c>
      <c r="C4" s="262"/>
      <c r="D4" s="262"/>
      <c r="E4" s="262"/>
      <c r="F4" s="262"/>
      <c r="G4" s="262"/>
      <c r="H4" s="262"/>
      <c r="I4" s="262"/>
      <c r="J4" s="262" t="s">
        <v>43</v>
      </c>
      <c r="K4" s="262"/>
      <c r="L4" s="262"/>
      <c r="M4" s="262"/>
      <c r="N4" s="262"/>
      <c r="O4" s="262"/>
      <c r="P4" s="262"/>
      <c r="Q4" s="265"/>
      <c r="R4" s="11"/>
      <c r="S4" s="9"/>
    </row>
    <row r="5" spans="1:19" ht="15" customHeight="1" x14ac:dyDescent="0.2">
      <c r="B5" s="263" t="s">
        <v>86</v>
      </c>
      <c r="C5" s="264"/>
      <c r="D5" s="264"/>
      <c r="E5" s="264"/>
      <c r="F5" s="264"/>
      <c r="G5" s="264"/>
      <c r="H5" s="264"/>
      <c r="I5" s="264"/>
      <c r="J5" s="262" t="s">
        <v>86</v>
      </c>
      <c r="K5" s="262"/>
      <c r="L5" s="262"/>
      <c r="M5" s="262"/>
      <c r="N5" s="262"/>
      <c r="O5" s="262"/>
      <c r="P5" s="262"/>
      <c r="Q5" s="265"/>
      <c r="R5" s="11"/>
      <c r="S5" s="9"/>
    </row>
    <row r="6" spans="1:19" ht="15" customHeight="1" x14ac:dyDescent="0.2">
      <c r="B6" s="261" t="s">
        <v>75</v>
      </c>
      <c r="C6" s="262"/>
      <c r="D6" s="262"/>
      <c r="E6" s="262"/>
      <c r="F6" s="262"/>
      <c r="G6" s="262"/>
      <c r="H6" s="262"/>
      <c r="I6" s="262"/>
      <c r="J6" s="262" t="s">
        <v>89</v>
      </c>
      <c r="K6" s="262"/>
      <c r="L6" s="262"/>
      <c r="M6" s="262"/>
      <c r="N6" s="262"/>
      <c r="O6" s="262"/>
      <c r="P6" s="262"/>
      <c r="Q6" s="265"/>
      <c r="R6" s="11"/>
      <c r="S6" s="9"/>
    </row>
    <row r="7" spans="1:19" ht="15" customHeight="1" x14ac:dyDescent="0.2">
      <c r="B7" s="261" t="s">
        <v>76</v>
      </c>
      <c r="C7" s="262"/>
      <c r="D7" s="262"/>
      <c r="E7" s="262"/>
      <c r="F7" s="262"/>
      <c r="G7" s="262"/>
      <c r="H7" s="262"/>
      <c r="I7" s="262"/>
      <c r="J7" s="262" t="s">
        <v>90</v>
      </c>
      <c r="K7" s="262"/>
      <c r="L7" s="262"/>
      <c r="M7" s="262"/>
      <c r="N7" s="262"/>
      <c r="O7" s="262"/>
      <c r="P7" s="262"/>
      <c r="Q7" s="265"/>
      <c r="R7" s="11"/>
      <c r="S7" s="9"/>
    </row>
    <row r="8" spans="1:19" ht="15" customHeight="1" thickBot="1" x14ac:dyDescent="0.25">
      <c r="B8" s="13"/>
      <c r="C8" s="19"/>
      <c r="D8" s="17"/>
      <c r="E8" s="17"/>
      <c r="F8" s="17"/>
      <c r="G8" s="17"/>
      <c r="H8" s="17"/>
      <c r="I8" s="17"/>
      <c r="J8" s="17"/>
      <c r="K8" s="17"/>
      <c r="L8" s="25"/>
      <c r="M8" s="17"/>
      <c r="N8" s="17"/>
      <c r="O8" s="17"/>
      <c r="P8" s="17"/>
      <c r="Q8" s="18"/>
      <c r="R8" s="11"/>
      <c r="S8" s="9"/>
    </row>
    <row r="9" spans="1:19" ht="15" customHeight="1" x14ac:dyDescent="0.25">
      <c r="B9" s="282" t="s">
        <v>32</v>
      </c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4"/>
      <c r="R9" s="9"/>
      <c r="S9" s="9"/>
    </row>
    <row r="10" spans="1:19" ht="15" customHeight="1" x14ac:dyDescent="0.2">
      <c r="B10" s="270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2"/>
      <c r="R10" s="9"/>
      <c r="S10" s="9"/>
    </row>
    <row r="11" spans="1:19" ht="15" customHeight="1" x14ac:dyDescent="0.2">
      <c r="B11" s="273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5"/>
      <c r="R11" s="9"/>
      <c r="S11" s="9"/>
    </row>
    <row r="12" spans="1:19" ht="15" customHeight="1" x14ac:dyDescent="0.2">
      <c r="B12" s="273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5"/>
      <c r="R12" s="11"/>
      <c r="S12" s="9"/>
    </row>
    <row r="13" spans="1:19" ht="15" customHeight="1" x14ac:dyDescent="0.2">
      <c r="B13" s="273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5"/>
      <c r="R13" s="11"/>
      <c r="S13" s="9"/>
    </row>
    <row r="14" spans="1:19" ht="15" customHeight="1" x14ac:dyDescent="0.2">
      <c r="A14" s="6"/>
      <c r="B14" s="273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5"/>
      <c r="R14" s="11"/>
      <c r="S14" s="9"/>
    </row>
    <row r="15" spans="1:19" ht="15" customHeight="1" x14ac:dyDescent="0.2">
      <c r="B15" s="273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5"/>
      <c r="R15" s="11"/>
      <c r="S15" s="9"/>
    </row>
    <row r="16" spans="1:19" ht="15" customHeight="1" x14ac:dyDescent="0.2">
      <c r="B16" s="273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5"/>
      <c r="R16" s="9"/>
      <c r="S16" s="9"/>
    </row>
    <row r="17" spans="1:24" ht="15" customHeight="1" x14ac:dyDescent="0.2">
      <c r="B17" s="273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5"/>
      <c r="R17" s="9"/>
      <c r="S17" s="9"/>
    </row>
    <row r="18" spans="1:24" ht="15" customHeight="1" thickBot="1" x14ac:dyDescent="0.25">
      <c r="B18" s="276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8"/>
      <c r="R18" s="11"/>
      <c r="S18" s="9"/>
    </row>
    <row r="19" spans="1:24" ht="15" customHeight="1" x14ac:dyDescent="0.2">
      <c r="B19" s="279" t="s">
        <v>91</v>
      </c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1"/>
      <c r="R19" s="11"/>
      <c r="S19" s="9"/>
    </row>
    <row r="20" spans="1:24" ht="15" customHeight="1" x14ac:dyDescent="0.2">
      <c r="B20" s="273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5"/>
      <c r="R20" s="11"/>
      <c r="S20" s="11"/>
    </row>
    <row r="21" spans="1:24" ht="15" customHeight="1" x14ac:dyDescent="0.2">
      <c r="B21" s="273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5"/>
      <c r="R21" s="11"/>
      <c r="S21" s="11"/>
    </row>
    <row r="22" spans="1:24" ht="15" customHeight="1" x14ac:dyDescent="0.2">
      <c r="B22" s="273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5"/>
      <c r="R22" s="11"/>
      <c r="S22" s="11"/>
    </row>
    <row r="23" spans="1:24" ht="15" customHeight="1" x14ac:dyDescent="0.2"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5"/>
      <c r="R23" s="11"/>
      <c r="S23" s="11"/>
    </row>
    <row r="24" spans="1:24" ht="15" customHeight="1" x14ac:dyDescent="0.2">
      <c r="B24" s="273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5"/>
      <c r="R24" s="11"/>
      <c r="S24" s="11"/>
    </row>
    <row r="25" spans="1:24" ht="15" customHeight="1" x14ac:dyDescent="0.2">
      <c r="B25" s="273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5"/>
      <c r="R25" s="11"/>
      <c r="S25" s="11"/>
    </row>
    <row r="26" spans="1:24" ht="15" customHeight="1" x14ac:dyDescent="0.2">
      <c r="B26" s="273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5"/>
      <c r="R26" s="11"/>
      <c r="S26" s="11"/>
    </row>
    <row r="27" spans="1:24" ht="15" customHeight="1" x14ac:dyDescent="0.2">
      <c r="B27" s="273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5"/>
      <c r="R27" s="11"/>
      <c r="S27" s="11"/>
    </row>
    <row r="28" spans="1:24" ht="15" customHeight="1" x14ac:dyDescent="0.2">
      <c r="B28" s="273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5"/>
      <c r="R28" s="11"/>
      <c r="S28" s="11"/>
    </row>
    <row r="29" spans="1:24" ht="15" customHeight="1" thickBot="1" x14ac:dyDescent="0.25">
      <c r="A29" s="6"/>
      <c r="B29" s="276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8"/>
      <c r="R29" s="11"/>
      <c r="S29" s="11"/>
      <c r="X29" s="9"/>
    </row>
    <row r="30" spans="1:24" ht="15" customHeight="1" x14ac:dyDescent="0.2">
      <c r="A30" s="6"/>
      <c r="B30" s="279" t="s">
        <v>58</v>
      </c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1"/>
      <c r="R30" s="9"/>
      <c r="S30" s="11"/>
    </row>
    <row r="31" spans="1:24" ht="15" customHeight="1" x14ac:dyDescent="0.2">
      <c r="B31" s="308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10"/>
      <c r="R31" s="9"/>
      <c r="S31" s="11"/>
    </row>
    <row r="32" spans="1:24" ht="15" customHeight="1" x14ac:dyDescent="0.2">
      <c r="B32" s="308"/>
      <c r="C32" s="309"/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310"/>
      <c r="R32" s="9"/>
      <c r="S32" s="11"/>
    </row>
    <row r="33" spans="1:27" ht="15" customHeight="1" x14ac:dyDescent="0.2">
      <c r="B33" s="308"/>
      <c r="C33" s="309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10"/>
      <c r="R33" s="11"/>
      <c r="S33" s="11"/>
    </row>
    <row r="34" spans="1:27" ht="15" customHeight="1" x14ac:dyDescent="0.2">
      <c r="B34" s="308"/>
      <c r="C34" s="309"/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10"/>
      <c r="R34" s="11"/>
      <c r="S34" s="11"/>
    </row>
    <row r="35" spans="1:27" ht="15" customHeight="1" x14ac:dyDescent="0.2">
      <c r="B35" s="308"/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10"/>
      <c r="R35" s="9"/>
      <c r="S35" s="11"/>
    </row>
    <row r="36" spans="1:27" ht="15" customHeight="1" x14ac:dyDescent="0.2">
      <c r="B36" s="308"/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10"/>
      <c r="R36" s="11"/>
      <c r="S36" s="11"/>
    </row>
    <row r="37" spans="1:27" ht="12.75" customHeight="1" x14ac:dyDescent="0.2">
      <c r="B37" s="308"/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10"/>
      <c r="R37" s="11"/>
      <c r="S37" s="11"/>
    </row>
    <row r="38" spans="1:27" ht="12.75" customHeight="1" x14ac:dyDescent="0.2">
      <c r="B38" s="308"/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10"/>
      <c r="R38" s="11"/>
      <c r="S38" s="11"/>
    </row>
    <row r="39" spans="1:27" x14ac:dyDescent="0.2">
      <c r="B39" s="308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10"/>
      <c r="R39" s="11"/>
      <c r="S39" s="11"/>
    </row>
    <row r="40" spans="1:27" ht="13.5" thickBot="1" x14ac:dyDescent="0.25">
      <c r="B40" s="311"/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3"/>
      <c r="R40" s="11"/>
      <c r="S40" s="11"/>
    </row>
    <row r="41" spans="1:27" x14ac:dyDescent="0.2">
      <c r="B41" s="250" t="s">
        <v>99</v>
      </c>
      <c r="C41" s="251"/>
      <c r="D41" s="251"/>
      <c r="E41" s="251"/>
      <c r="F41" s="251"/>
      <c r="G41" s="251"/>
      <c r="H41" s="251"/>
      <c r="I41" s="251"/>
      <c r="J41" s="252"/>
      <c r="K41" s="26"/>
      <c r="L41" s="15"/>
      <c r="M41" s="15"/>
      <c r="N41" s="15"/>
      <c r="O41" s="15"/>
      <c r="P41" s="15"/>
      <c r="Q41" s="16"/>
      <c r="R41" s="11"/>
      <c r="S41" s="11"/>
    </row>
    <row r="42" spans="1:27" x14ac:dyDescent="0.2">
      <c r="B42" s="253"/>
      <c r="C42" s="254"/>
      <c r="D42" s="254"/>
      <c r="E42" s="254"/>
      <c r="F42" s="254"/>
      <c r="G42" s="254"/>
      <c r="H42" s="254"/>
      <c r="I42" s="254"/>
      <c r="J42" s="255"/>
      <c r="K42" s="12"/>
      <c r="L42" s="14"/>
      <c r="M42" s="14"/>
      <c r="N42" s="14"/>
      <c r="O42" s="14"/>
      <c r="P42" s="14"/>
      <c r="Q42" s="24"/>
      <c r="R42" s="11"/>
      <c r="S42" s="11"/>
      <c r="AA42" s="7"/>
    </row>
    <row r="43" spans="1:27" ht="15" customHeight="1" x14ac:dyDescent="0.2">
      <c r="B43" s="267" t="s">
        <v>118</v>
      </c>
      <c r="C43" s="268"/>
      <c r="D43" s="268"/>
      <c r="E43" s="268"/>
      <c r="F43" s="268"/>
      <c r="G43" s="268"/>
      <c r="H43" s="268"/>
      <c r="I43" s="268"/>
      <c r="J43" s="269"/>
      <c r="K43" s="266" t="s">
        <v>45</v>
      </c>
      <c r="L43" s="241"/>
      <c r="M43" s="241"/>
      <c r="N43" s="241"/>
      <c r="O43" s="241"/>
      <c r="P43" s="241"/>
      <c r="Q43" s="242"/>
      <c r="R43" s="11"/>
      <c r="S43" s="11"/>
      <c r="AA43" s="7"/>
    </row>
    <row r="44" spans="1:27" ht="15" customHeight="1" x14ac:dyDescent="0.2">
      <c r="B44" s="302" t="s">
        <v>100</v>
      </c>
      <c r="C44" s="303"/>
      <c r="D44" s="303"/>
      <c r="E44" s="303"/>
      <c r="F44" s="303"/>
      <c r="G44" s="303"/>
      <c r="H44" s="303"/>
      <c r="I44" s="303"/>
      <c r="J44" s="304"/>
      <c r="K44" s="34"/>
      <c r="L44" s="35"/>
      <c r="M44" s="35"/>
      <c r="N44" s="35"/>
      <c r="O44" s="35"/>
      <c r="P44" s="35"/>
      <c r="Q44" s="36"/>
      <c r="R44" s="11"/>
      <c r="S44" s="11"/>
      <c r="AA44" s="7"/>
    </row>
    <row r="45" spans="1:27" ht="15" customHeight="1" thickBot="1" x14ac:dyDescent="0.25">
      <c r="B45" s="305" t="s">
        <v>101</v>
      </c>
      <c r="C45" s="306"/>
      <c r="D45" s="306"/>
      <c r="E45" s="306"/>
      <c r="F45" s="306"/>
      <c r="G45" s="306"/>
      <c r="H45" s="306"/>
      <c r="I45" s="306"/>
      <c r="J45" s="307"/>
      <c r="K45" s="12"/>
      <c r="L45" s="14"/>
      <c r="M45" s="14"/>
      <c r="N45" s="14"/>
      <c r="O45" s="14"/>
      <c r="P45" s="14"/>
      <c r="Q45" s="24"/>
      <c r="R45" s="11"/>
      <c r="S45" s="11"/>
      <c r="AA45" s="7"/>
    </row>
    <row r="46" spans="1:27" ht="12.75" customHeight="1" x14ac:dyDescent="0.2">
      <c r="B46" s="248" t="s">
        <v>38</v>
      </c>
      <c r="C46" s="256" t="s">
        <v>113</v>
      </c>
      <c r="D46" s="256"/>
      <c r="E46" s="256" t="s">
        <v>114</v>
      </c>
      <c r="F46" s="256"/>
      <c r="G46" s="256"/>
      <c r="H46" s="256" t="s">
        <v>115</v>
      </c>
      <c r="I46" s="256"/>
      <c r="J46" s="297"/>
      <c r="K46" s="14"/>
      <c r="L46" s="14"/>
      <c r="M46" s="14"/>
      <c r="N46" s="14"/>
      <c r="O46" s="14"/>
      <c r="P46" s="14"/>
      <c r="Q46" s="24"/>
      <c r="R46" s="11"/>
      <c r="S46" s="11"/>
    </row>
    <row r="47" spans="1:27" ht="15" customHeight="1" x14ac:dyDescent="0.2">
      <c r="A47" s="6"/>
      <c r="B47" s="249"/>
      <c r="C47" s="257"/>
      <c r="D47" s="257"/>
      <c r="E47" s="257"/>
      <c r="F47" s="257"/>
      <c r="G47" s="257"/>
      <c r="H47" s="257"/>
      <c r="I47" s="257"/>
      <c r="J47" s="298"/>
      <c r="L47" s="31"/>
      <c r="M47" s="31"/>
      <c r="N47" s="31"/>
      <c r="O47" s="31"/>
      <c r="P47" s="31"/>
      <c r="Q47" s="127"/>
      <c r="R47" s="11"/>
      <c r="S47" s="11"/>
    </row>
    <row r="48" spans="1:27" ht="15" x14ac:dyDescent="0.25">
      <c r="B48" s="243" t="s">
        <v>116</v>
      </c>
      <c r="C48" s="245"/>
      <c r="D48" s="246"/>
      <c r="E48" s="299"/>
      <c r="F48" s="299"/>
      <c r="G48" s="299"/>
      <c r="H48" s="300"/>
      <c r="I48" s="300"/>
      <c r="J48" s="301"/>
      <c r="K48" s="32"/>
      <c r="L48" s="32"/>
      <c r="M48" s="32"/>
      <c r="N48" s="32"/>
      <c r="O48" s="32"/>
      <c r="P48" s="32"/>
      <c r="Q48" s="33"/>
      <c r="R48" s="11"/>
      <c r="S48" s="11"/>
    </row>
    <row r="49" spans="2:26" ht="15" x14ac:dyDescent="0.25">
      <c r="B49" s="243"/>
      <c r="C49" s="246"/>
      <c r="D49" s="246"/>
      <c r="E49" s="299"/>
      <c r="F49" s="299"/>
      <c r="G49" s="299"/>
      <c r="H49" s="300"/>
      <c r="I49" s="300"/>
      <c r="J49" s="301"/>
      <c r="K49" s="239"/>
      <c r="L49" s="239"/>
      <c r="M49" s="239"/>
      <c r="N49" s="239"/>
      <c r="O49" s="239"/>
      <c r="P49" s="239"/>
      <c r="Q49" s="240"/>
      <c r="R49" s="11"/>
      <c r="S49" s="11"/>
      <c r="Z49" s="9"/>
    </row>
    <row r="50" spans="2:26" ht="15" x14ac:dyDescent="0.25">
      <c r="B50" s="243" t="s">
        <v>117</v>
      </c>
      <c r="C50" s="246"/>
      <c r="D50" s="246"/>
      <c r="E50" s="233"/>
      <c r="F50" s="233"/>
      <c r="G50" s="233"/>
      <c r="H50" s="300"/>
      <c r="I50" s="300"/>
      <c r="J50" s="301"/>
      <c r="K50" s="32"/>
      <c r="L50" s="32"/>
      <c r="M50" s="32"/>
      <c r="N50" s="32"/>
      <c r="O50" s="32"/>
      <c r="P50" s="32"/>
      <c r="Q50" s="33"/>
      <c r="R50" s="11"/>
      <c r="S50" s="11"/>
    </row>
    <row r="51" spans="2:26" ht="15" customHeight="1" x14ac:dyDescent="0.2">
      <c r="B51" s="243"/>
      <c r="C51" s="246"/>
      <c r="D51" s="246"/>
      <c r="E51" s="233"/>
      <c r="F51" s="233"/>
      <c r="G51" s="233"/>
      <c r="H51" s="300"/>
      <c r="I51" s="300"/>
      <c r="J51" s="301"/>
      <c r="K51" s="241" t="s">
        <v>37</v>
      </c>
      <c r="L51" s="241"/>
      <c r="M51" s="241"/>
      <c r="N51" s="241"/>
      <c r="O51" s="241"/>
      <c r="P51" s="241"/>
      <c r="Q51" s="242"/>
      <c r="R51" s="11"/>
      <c r="S51" s="11"/>
    </row>
    <row r="52" spans="2:26" ht="15" x14ac:dyDescent="0.25">
      <c r="B52" s="243" t="s">
        <v>23</v>
      </c>
      <c r="C52" s="246"/>
      <c r="D52" s="246"/>
      <c r="E52" s="233"/>
      <c r="F52" s="233"/>
      <c r="G52" s="233"/>
      <c r="H52" s="235"/>
      <c r="I52" s="235"/>
      <c r="J52" s="236"/>
      <c r="K52" s="32"/>
      <c r="L52" s="32"/>
      <c r="M52" s="32"/>
      <c r="N52" s="32"/>
      <c r="O52" s="32"/>
      <c r="P52" s="32"/>
      <c r="Q52" s="33"/>
      <c r="R52" s="11"/>
      <c r="S52" s="11"/>
    </row>
    <row r="53" spans="2:26" ht="15" x14ac:dyDescent="0.25">
      <c r="B53" s="243"/>
      <c r="C53" s="246"/>
      <c r="D53" s="246"/>
      <c r="E53" s="233"/>
      <c r="F53" s="233"/>
      <c r="G53" s="233"/>
      <c r="H53" s="235"/>
      <c r="I53" s="235"/>
      <c r="J53" s="236"/>
      <c r="K53" s="239"/>
      <c r="L53" s="239"/>
      <c r="M53" s="239"/>
      <c r="N53" s="239"/>
      <c r="O53" s="239"/>
      <c r="P53" s="239"/>
      <c r="Q53" s="240"/>
      <c r="R53" s="11"/>
      <c r="S53" s="11"/>
    </row>
    <row r="54" spans="2:26" ht="15" customHeight="1" x14ac:dyDescent="0.2">
      <c r="B54" s="243" t="s">
        <v>7</v>
      </c>
      <c r="C54" s="246"/>
      <c r="D54" s="246"/>
      <c r="E54" s="233"/>
      <c r="F54" s="233"/>
      <c r="G54" s="233"/>
      <c r="H54" s="235"/>
      <c r="I54" s="235"/>
      <c r="J54" s="236"/>
      <c r="K54" s="291" t="s">
        <v>119</v>
      </c>
      <c r="L54" s="292"/>
      <c r="M54" s="292"/>
      <c r="N54" s="292"/>
      <c r="O54" s="292"/>
      <c r="P54" s="292"/>
      <c r="Q54" s="293"/>
      <c r="R54" s="11"/>
      <c r="S54" s="11"/>
    </row>
    <row r="55" spans="2:26" ht="13.5" thickBot="1" x14ac:dyDescent="0.25">
      <c r="B55" s="244"/>
      <c r="C55" s="247"/>
      <c r="D55" s="247"/>
      <c r="E55" s="234"/>
      <c r="F55" s="234"/>
      <c r="G55" s="234"/>
      <c r="H55" s="237"/>
      <c r="I55" s="237"/>
      <c r="J55" s="238"/>
      <c r="K55" s="294"/>
      <c r="L55" s="295"/>
      <c r="M55" s="295"/>
      <c r="N55" s="295"/>
      <c r="O55" s="295"/>
      <c r="P55" s="295"/>
      <c r="Q55" s="296"/>
      <c r="R55" s="11"/>
      <c r="S55" s="11"/>
    </row>
    <row r="56" spans="2:26" x14ac:dyDescent="0.2">
      <c r="H56" s="6"/>
      <c r="L56" s="10"/>
      <c r="M56" s="10"/>
      <c r="N56" s="10"/>
      <c r="O56" s="10"/>
      <c r="Q56" s="10"/>
      <c r="R56" s="6"/>
    </row>
    <row r="57" spans="2:26" x14ac:dyDescent="0.2">
      <c r="W57" s="9"/>
    </row>
    <row r="63" spans="2:26" x14ac:dyDescent="0.2">
      <c r="Q63" s="7"/>
    </row>
  </sheetData>
  <mergeCells count="45">
    <mergeCell ref="B1:Q2"/>
    <mergeCell ref="K54:Q55"/>
    <mergeCell ref="E46:G47"/>
    <mergeCell ref="H46:J47"/>
    <mergeCell ref="E48:G49"/>
    <mergeCell ref="E50:G51"/>
    <mergeCell ref="E52:G53"/>
    <mergeCell ref="H48:J49"/>
    <mergeCell ref="H50:J51"/>
    <mergeCell ref="H52:J53"/>
    <mergeCell ref="B44:J44"/>
    <mergeCell ref="B45:J45"/>
    <mergeCell ref="B20:Q29"/>
    <mergeCell ref="B30:Q30"/>
    <mergeCell ref="B31:Q40"/>
    <mergeCell ref="J5:Q5"/>
    <mergeCell ref="B46:B47"/>
    <mergeCell ref="B41:J42"/>
    <mergeCell ref="C46:D47"/>
    <mergeCell ref="B3:Q3"/>
    <mergeCell ref="B4:I4"/>
    <mergeCell ref="B5:I5"/>
    <mergeCell ref="B6:I6"/>
    <mergeCell ref="B7:I7"/>
    <mergeCell ref="J4:Q4"/>
    <mergeCell ref="J6:Q6"/>
    <mergeCell ref="J7:Q7"/>
    <mergeCell ref="K43:Q43"/>
    <mergeCell ref="B43:J43"/>
    <mergeCell ref="B10:Q18"/>
    <mergeCell ref="B19:Q19"/>
    <mergeCell ref="B9:Q9"/>
    <mergeCell ref="B54:B55"/>
    <mergeCell ref="C48:D49"/>
    <mergeCell ref="C50:D51"/>
    <mergeCell ref="B52:B53"/>
    <mergeCell ref="B50:B51"/>
    <mergeCell ref="B48:B49"/>
    <mergeCell ref="C52:D53"/>
    <mergeCell ref="C54:D55"/>
    <mergeCell ref="E54:G55"/>
    <mergeCell ref="H54:J55"/>
    <mergeCell ref="K53:Q53"/>
    <mergeCell ref="K49:Q49"/>
    <mergeCell ref="K51:Q51"/>
  </mergeCells>
  <phoneticPr fontId="0" type="noConversion"/>
  <printOptions horizontalCentered="1"/>
  <pageMargins left="0.25" right="0.25" top="0.5" bottom="0.5" header="0.5" footer="0.5"/>
  <pageSetup scale="89" orientation="portrait" r:id="rId1"/>
  <headerFooter alignWithMargins="0">
    <oddFooter>&amp;L&amp;1#&amp;"Calibri"&amp;11&amp;K000000Classification: Protected 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8"/>
  <sheetViews>
    <sheetView zoomScaleNormal="100" workbookViewId="0">
      <selection activeCell="D19" sqref="D19"/>
    </sheetView>
  </sheetViews>
  <sheetFormatPr defaultColWidth="9.140625" defaultRowHeight="15" x14ac:dyDescent="0.25"/>
  <cols>
    <col min="1" max="1" width="2.42578125" style="144" customWidth="1"/>
    <col min="2" max="2" width="31" style="144" customWidth="1"/>
    <col min="3" max="3" width="13.7109375" style="144" bestFit="1" customWidth="1"/>
    <col min="4" max="4" width="31.85546875" style="144" bestFit="1" customWidth="1"/>
    <col min="5" max="5" width="72.42578125" style="144" customWidth="1"/>
    <col min="6" max="16384" width="9.140625" style="144"/>
  </cols>
  <sheetData>
    <row r="2" spans="2:5" ht="21" thickBot="1" x14ac:dyDescent="0.35">
      <c r="B2" s="318" t="s">
        <v>138</v>
      </c>
      <c r="C2" s="318"/>
      <c r="D2" s="318"/>
      <c r="E2" s="318"/>
    </row>
    <row r="3" spans="2:5" ht="15" customHeight="1" thickBot="1" x14ac:dyDescent="0.3">
      <c r="B3" s="153" t="s">
        <v>132</v>
      </c>
      <c r="C3" s="154" t="s">
        <v>136</v>
      </c>
      <c r="D3" s="154" t="s">
        <v>137</v>
      </c>
      <c r="E3" s="155" t="s">
        <v>6</v>
      </c>
    </row>
    <row r="4" spans="2:5" ht="15" customHeight="1" x14ac:dyDescent="0.25">
      <c r="B4" s="327" t="s">
        <v>139</v>
      </c>
      <c r="C4" s="151">
        <v>7</v>
      </c>
      <c r="D4" s="152" t="s">
        <v>133</v>
      </c>
      <c r="E4" s="315" t="s">
        <v>141</v>
      </c>
    </row>
    <row r="5" spans="2:5" x14ac:dyDescent="0.25">
      <c r="B5" s="328"/>
      <c r="C5" s="145">
        <v>5</v>
      </c>
      <c r="D5" s="146" t="s">
        <v>134</v>
      </c>
      <c r="E5" s="316"/>
    </row>
    <row r="6" spans="2:5" ht="15.75" thickBot="1" x14ac:dyDescent="0.3">
      <c r="B6" s="329"/>
      <c r="C6" s="156">
        <v>0</v>
      </c>
      <c r="D6" s="157" t="s">
        <v>135</v>
      </c>
      <c r="E6" s="317"/>
    </row>
    <row r="7" spans="2:5" ht="15" customHeight="1" x14ac:dyDescent="0.25">
      <c r="B7" s="319" t="s">
        <v>140</v>
      </c>
      <c r="C7" s="160">
        <v>7</v>
      </c>
      <c r="D7" s="161" t="s">
        <v>133</v>
      </c>
      <c r="E7" s="322" t="s">
        <v>142</v>
      </c>
    </row>
    <row r="8" spans="2:5" x14ac:dyDescent="0.25">
      <c r="B8" s="320"/>
      <c r="C8" s="158">
        <v>5</v>
      </c>
      <c r="D8" s="159" t="s">
        <v>134</v>
      </c>
      <c r="E8" s="323"/>
    </row>
    <row r="9" spans="2:5" ht="15.75" thickBot="1" x14ac:dyDescent="0.3">
      <c r="B9" s="321"/>
      <c r="C9" s="164">
        <v>0</v>
      </c>
      <c r="D9" s="165" t="s">
        <v>135</v>
      </c>
      <c r="E9" s="324"/>
    </row>
    <row r="10" spans="2:5" ht="15" customHeight="1" x14ac:dyDescent="0.25">
      <c r="B10" s="325" t="s">
        <v>48</v>
      </c>
      <c r="C10" s="147">
        <v>7</v>
      </c>
      <c r="D10" s="148" t="s">
        <v>127</v>
      </c>
      <c r="E10" s="315" t="s">
        <v>146</v>
      </c>
    </row>
    <row r="11" spans="2:5" ht="15.75" thickBot="1" x14ac:dyDescent="0.3">
      <c r="B11" s="326"/>
      <c r="C11" s="149">
        <v>0</v>
      </c>
      <c r="D11" s="150" t="s">
        <v>128</v>
      </c>
      <c r="E11" s="317"/>
    </row>
    <row r="12" spans="2:5" x14ac:dyDescent="0.25">
      <c r="B12" s="330" t="s">
        <v>49</v>
      </c>
      <c r="C12" s="160">
        <v>7</v>
      </c>
      <c r="D12" s="161" t="s">
        <v>129</v>
      </c>
      <c r="E12" s="322" t="s">
        <v>147</v>
      </c>
    </row>
    <row r="13" spans="2:5" ht="15.75" thickBot="1" x14ac:dyDescent="0.3">
      <c r="B13" s="331"/>
      <c r="C13" s="162">
        <v>0</v>
      </c>
      <c r="D13" s="163" t="s">
        <v>144</v>
      </c>
      <c r="E13" s="324"/>
    </row>
    <row r="14" spans="2:5" ht="15" customHeight="1" x14ac:dyDescent="0.25">
      <c r="B14" s="325" t="s">
        <v>50</v>
      </c>
      <c r="C14" s="147">
        <v>5</v>
      </c>
      <c r="D14" s="166" t="s">
        <v>129</v>
      </c>
      <c r="E14" s="315" t="s">
        <v>145</v>
      </c>
    </row>
    <row r="15" spans="2:5" ht="15.75" thickBot="1" x14ac:dyDescent="0.3">
      <c r="B15" s="326"/>
      <c r="C15" s="149">
        <v>0</v>
      </c>
      <c r="D15" s="167" t="s">
        <v>144</v>
      </c>
      <c r="E15" s="317"/>
    </row>
    <row r="16" spans="2:5" ht="15" customHeight="1" x14ac:dyDescent="0.25">
      <c r="B16" s="325" t="s">
        <v>130</v>
      </c>
      <c r="C16" s="147">
        <v>5</v>
      </c>
      <c r="D16" s="161" t="s">
        <v>129</v>
      </c>
      <c r="E16" s="315" t="s">
        <v>148</v>
      </c>
    </row>
    <row r="17" spans="2:5" ht="15.75" thickBot="1" x14ac:dyDescent="0.3">
      <c r="B17" s="326"/>
      <c r="C17" s="149">
        <v>0</v>
      </c>
      <c r="D17" s="163" t="s">
        <v>144</v>
      </c>
      <c r="E17" s="317"/>
    </row>
    <row r="18" spans="2:5" x14ac:dyDescent="0.25">
      <c r="B18" s="314" t="s">
        <v>143</v>
      </c>
      <c r="C18" s="314"/>
      <c r="D18" s="314"/>
      <c r="E18" s="314"/>
    </row>
  </sheetData>
  <mergeCells count="14">
    <mergeCell ref="B18:E18"/>
    <mergeCell ref="E4:E6"/>
    <mergeCell ref="B2:E2"/>
    <mergeCell ref="B7:B9"/>
    <mergeCell ref="E7:E9"/>
    <mergeCell ref="B10:B11"/>
    <mergeCell ref="E10:E11"/>
    <mergeCell ref="B4:B6"/>
    <mergeCell ref="B12:B13"/>
    <mergeCell ref="E12:E13"/>
    <mergeCell ref="B14:B15"/>
    <mergeCell ref="E14:E15"/>
    <mergeCell ref="B16:B17"/>
    <mergeCell ref="E16:E17"/>
  </mergeCells>
  <pageMargins left="0.7" right="0.7" top="0.75" bottom="0.75" header="0.3" footer="0.3"/>
  <pageSetup orientation="portrait" r:id="rId1"/>
  <headerFooter>
    <oddFooter>&amp;L&amp;1#&amp;"Calibri"&amp;11&amp;K000000Classification: Protected 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9"/>
  <sheetViews>
    <sheetView showGridLines="0" zoomScaleNormal="100" workbookViewId="0">
      <selection activeCell="B1" sqref="B1:M1"/>
    </sheetView>
  </sheetViews>
  <sheetFormatPr defaultRowHeight="12.75" x14ac:dyDescent="0.2"/>
  <cols>
    <col min="1" max="1" width="2.7109375" customWidth="1"/>
    <col min="2" max="2" width="20.7109375" customWidth="1"/>
    <col min="3" max="3" width="11.85546875" customWidth="1"/>
    <col min="4" max="4" width="7.28515625" bestFit="1" customWidth="1"/>
    <col min="5" max="5" width="7.28515625" customWidth="1"/>
    <col min="6" max="9" width="7.28515625" bestFit="1" customWidth="1"/>
    <col min="10" max="11" width="6.7109375" customWidth="1"/>
    <col min="12" max="12" width="8.85546875" bestFit="1" customWidth="1"/>
    <col min="13" max="13" width="6.7109375" customWidth="1"/>
    <col min="14" max="14" width="7" customWidth="1"/>
    <col min="15" max="15" width="21.5703125" customWidth="1"/>
    <col min="16" max="30" width="3.7109375" customWidth="1"/>
  </cols>
  <sheetData>
    <row r="1" spans="2:17" ht="21" thickBot="1" x14ac:dyDescent="0.35">
      <c r="B1" s="338" t="s">
        <v>124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40"/>
      <c r="N1" s="27"/>
    </row>
    <row r="2" spans="2:17" ht="13.5" customHeight="1" x14ac:dyDescent="0.2">
      <c r="B2" s="341" t="s">
        <v>44</v>
      </c>
      <c r="C2" s="344" t="s">
        <v>51</v>
      </c>
      <c r="D2" s="347" t="s">
        <v>6</v>
      </c>
      <c r="E2" s="348"/>
      <c r="F2" s="348"/>
      <c r="G2" s="348"/>
      <c r="H2" s="348"/>
      <c r="I2" s="348"/>
      <c r="J2" s="349" t="s">
        <v>16</v>
      </c>
      <c r="K2" s="349" t="s">
        <v>53</v>
      </c>
      <c r="L2" s="349" t="s">
        <v>54</v>
      </c>
      <c r="M2" s="352" t="s">
        <v>92</v>
      </c>
    </row>
    <row r="3" spans="2:17" s="1" customFormat="1" ht="70.5" customHeight="1" x14ac:dyDescent="0.2">
      <c r="B3" s="342"/>
      <c r="C3" s="345"/>
      <c r="D3" s="132" t="s">
        <v>46</v>
      </c>
      <c r="E3" s="128" t="s">
        <v>47</v>
      </c>
      <c r="F3" s="128" t="s">
        <v>48</v>
      </c>
      <c r="G3" s="128" t="s">
        <v>49</v>
      </c>
      <c r="H3" s="128" t="s">
        <v>50</v>
      </c>
      <c r="I3" s="128" t="s">
        <v>52</v>
      </c>
      <c r="J3" s="350"/>
      <c r="K3" s="350"/>
      <c r="L3" s="350"/>
      <c r="M3" s="353"/>
    </row>
    <row r="4" spans="2:17" ht="13.5" customHeight="1" thickBot="1" x14ac:dyDescent="0.3">
      <c r="B4" s="343"/>
      <c r="C4" s="346"/>
      <c r="D4" s="133">
        <v>7</v>
      </c>
      <c r="E4" s="37">
        <v>7</v>
      </c>
      <c r="F4" s="37">
        <v>7</v>
      </c>
      <c r="G4" s="37">
        <v>7</v>
      </c>
      <c r="H4" s="37">
        <v>5</v>
      </c>
      <c r="I4" s="37">
        <v>5</v>
      </c>
      <c r="J4" s="351"/>
      <c r="K4" s="351"/>
      <c r="L4" s="351"/>
      <c r="M4" s="354"/>
      <c r="O4" s="3"/>
      <c r="P4" s="4"/>
    </row>
    <row r="5" spans="2:17" s="1" customFormat="1" ht="13.5" customHeight="1" x14ac:dyDescent="0.2">
      <c r="B5" s="38"/>
      <c r="C5" s="39"/>
      <c r="D5" s="134"/>
      <c r="E5" s="40"/>
      <c r="F5" s="40"/>
      <c r="G5" s="40"/>
      <c r="H5" s="40"/>
      <c r="I5" s="40"/>
      <c r="J5" s="57" t="str">
        <f t="shared" ref="J5:J10" si="0">IF(C5&lt;1, "", (SUM(D5:I5)))</f>
        <v/>
      </c>
      <c r="K5" s="57" t="str">
        <f t="shared" ref="K5:K10" si="1">IF(C5&lt;1,"",38)</f>
        <v/>
      </c>
      <c r="L5" s="57" t="str">
        <f t="shared" ref="L5:L10" si="2">IF(C5&lt;1,"",(J5/K5*100))</f>
        <v/>
      </c>
      <c r="M5" s="219" t="str">
        <f>IF(C5&lt;1,"",IF(L5&lt;85,"Fail",""))</f>
        <v/>
      </c>
      <c r="O5" s="5"/>
      <c r="P5" s="4"/>
    </row>
    <row r="6" spans="2:17" s="1" customFormat="1" ht="13.5" customHeight="1" x14ac:dyDescent="0.2">
      <c r="B6" s="41"/>
      <c r="C6" s="42"/>
      <c r="D6" s="135"/>
      <c r="E6" s="43"/>
      <c r="F6" s="43"/>
      <c r="G6" s="43"/>
      <c r="H6" s="43"/>
      <c r="I6" s="43"/>
      <c r="J6" s="58" t="str">
        <f t="shared" si="0"/>
        <v/>
      </c>
      <c r="K6" s="58" t="str">
        <f t="shared" si="1"/>
        <v/>
      </c>
      <c r="L6" s="58" t="str">
        <f t="shared" si="2"/>
        <v/>
      </c>
      <c r="M6" s="219" t="str">
        <f t="shared" ref="M6:M22" si="3">IF(C6&lt;1,"",IF(L6&lt;85,"Fail",""))</f>
        <v/>
      </c>
      <c r="O6" s="3"/>
      <c r="P6" s="4"/>
      <c r="Q6" s="5"/>
    </row>
    <row r="7" spans="2:17" s="1" customFormat="1" ht="13.5" customHeight="1" x14ac:dyDescent="0.2">
      <c r="B7" s="41"/>
      <c r="C7" s="42"/>
      <c r="D7" s="135"/>
      <c r="E7" s="43"/>
      <c r="F7" s="43"/>
      <c r="G7" s="43"/>
      <c r="H7" s="43"/>
      <c r="I7" s="43"/>
      <c r="J7" s="58" t="str">
        <f t="shared" si="0"/>
        <v/>
      </c>
      <c r="K7" s="58" t="str">
        <f t="shared" si="1"/>
        <v/>
      </c>
      <c r="L7" s="58" t="str">
        <f t="shared" si="2"/>
        <v/>
      </c>
      <c r="M7" s="219" t="str">
        <f t="shared" si="3"/>
        <v/>
      </c>
      <c r="O7" s="3"/>
      <c r="P7" s="4"/>
      <c r="Q7" s="5"/>
    </row>
    <row r="8" spans="2:17" s="1" customFormat="1" ht="13.5" customHeight="1" x14ac:dyDescent="0.2">
      <c r="B8" s="41"/>
      <c r="C8" s="42"/>
      <c r="D8" s="135"/>
      <c r="E8" s="43"/>
      <c r="F8" s="43"/>
      <c r="G8" s="43"/>
      <c r="H8" s="43"/>
      <c r="I8" s="43"/>
      <c r="J8" s="58" t="str">
        <f t="shared" si="0"/>
        <v/>
      </c>
      <c r="K8" s="58" t="str">
        <f t="shared" si="1"/>
        <v/>
      </c>
      <c r="L8" s="58" t="str">
        <f t="shared" si="2"/>
        <v/>
      </c>
      <c r="M8" s="219" t="str">
        <f t="shared" si="3"/>
        <v/>
      </c>
      <c r="O8" s="3"/>
      <c r="P8" s="4"/>
    </row>
    <row r="9" spans="2:17" s="1" customFormat="1" ht="13.5" customHeight="1" x14ac:dyDescent="0.2">
      <c r="B9" s="41"/>
      <c r="C9" s="42"/>
      <c r="D9" s="135"/>
      <c r="E9" s="43"/>
      <c r="F9" s="43"/>
      <c r="G9" s="43"/>
      <c r="H9" s="43"/>
      <c r="I9" s="43"/>
      <c r="J9" s="58" t="str">
        <f t="shared" si="0"/>
        <v/>
      </c>
      <c r="K9" s="58" t="str">
        <f t="shared" si="1"/>
        <v/>
      </c>
      <c r="L9" s="58" t="str">
        <f t="shared" si="2"/>
        <v/>
      </c>
      <c r="M9" s="219" t="str">
        <f t="shared" si="3"/>
        <v/>
      </c>
      <c r="O9" s="3"/>
      <c r="P9" s="4"/>
    </row>
    <row r="10" spans="2:17" s="1" customFormat="1" ht="13.5" customHeight="1" x14ac:dyDescent="0.2">
      <c r="B10" s="41"/>
      <c r="C10" s="42"/>
      <c r="D10" s="135"/>
      <c r="E10" s="43"/>
      <c r="F10" s="43"/>
      <c r="G10" s="43"/>
      <c r="H10" s="43"/>
      <c r="I10" s="43"/>
      <c r="J10" s="58" t="str">
        <f t="shared" si="0"/>
        <v/>
      </c>
      <c r="K10" s="58" t="str">
        <f t="shared" si="1"/>
        <v/>
      </c>
      <c r="L10" s="58" t="str">
        <f t="shared" si="2"/>
        <v/>
      </c>
      <c r="M10" s="219" t="str">
        <f t="shared" si="3"/>
        <v/>
      </c>
      <c r="P10" s="3"/>
    </row>
    <row r="11" spans="2:17" s="1" customFormat="1" ht="13.5" customHeight="1" x14ac:dyDescent="0.2">
      <c r="B11" s="41"/>
      <c r="C11" s="42"/>
      <c r="D11" s="135"/>
      <c r="E11" s="43"/>
      <c r="F11" s="43"/>
      <c r="G11" s="43"/>
      <c r="H11" s="43"/>
      <c r="I11" s="43"/>
      <c r="J11" s="58" t="str">
        <f t="shared" ref="J11:J22" si="4">IF(C11&lt;1, "", (SUM(D11:I11)))</f>
        <v/>
      </c>
      <c r="K11" s="58" t="str">
        <f t="shared" ref="K11:K22" si="5">IF(C11&lt;1,"",38)</f>
        <v/>
      </c>
      <c r="L11" s="58" t="str">
        <f t="shared" ref="L11:L22" si="6">IF(C11&lt;1,"",(J11/K11*100))</f>
        <v/>
      </c>
      <c r="M11" s="219" t="str">
        <f t="shared" si="3"/>
        <v/>
      </c>
      <c r="P11" s="3"/>
    </row>
    <row r="12" spans="2:17" s="1" customFormat="1" ht="13.5" customHeight="1" x14ac:dyDescent="0.2">
      <c r="B12" s="41"/>
      <c r="C12" s="42"/>
      <c r="D12" s="135"/>
      <c r="E12" s="43"/>
      <c r="F12" s="43"/>
      <c r="G12" s="43"/>
      <c r="H12" s="43"/>
      <c r="I12" s="43"/>
      <c r="J12" s="58" t="str">
        <f t="shared" si="4"/>
        <v/>
      </c>
      <c r="K12" s="58" t="str">
        <f t="shared" si="5"/>
        <v/>
      </c>
      <c r="L12" s="58" t="str">
        <f t="shared" si="6"/>
        <v/>
      </c>
      <c r="M12" s="219" t="str">
        <f t="shared" si="3"/>
        <v/>
      </c>
      <c r="P12" s="3"/>
    </row>
    <row r="13" spans="2:17" s="1" customFormat="1" ht="13.5" customHeight="1" x14ac:dyDescent="0.2">
      <c r="B13" s="41"/>
      <c r="C13" s="42"/>
      <c r="D13" s="135"/>
      <c r="E13" s="43"/>
      <c r="F13" s="43"/>
      <c r="G13" s="43"/>
      <c r="H13" s="43"/>
      <c r="I13" s="43"/>
      <c r="J13" s="58" t="str">
        <f t="shared" si="4"/>
        <v/>
      </c>
      <c r="K13" s="58" t="str">
        <f t="shared" si="5"/>
        <v/>
      </c>
      <c r="L13" s="58" t="str">
        <f t="shared" si="6"/>
        <v/>
      </c>
      <c r="M13" s="219" t="str">
        <f t="shared" si="3"/>
        <v/>
      </c>
      <c r="P13" s="3"/>
    </row>
    <row r="14" spans="2:17" s="1" customFormat="1" ht="13.5" customHeight="1" x14ac:dyDescent="0.2">
      <c r="B14" s="41"/>
      <c r="C14" s="42"/>
      <c r="D14" s="135"/>
      <c r="E14" s="43"/>
      <c r="F14" s="43"/>
      <c r="G14" s="43"/>
      <c r="H14" s="43"/>
      <c r="I14" s="43"/>
      <c r="J14" s="58" t="str">
        <f t="shared" si="4"/>
        <v/>
      </c>
      <c r="K14" s="58" t="str">
        <f t="shared" si="5"/>
        <v/>
      </c>
      <c r="L14" s="58" t="str">
        <f t="shared" si="6"/>
        <v/>
      </c>
      <c r="M14" s="219" t="str">
        <f t="shared" si="3"/>
        <v/>
      </c>
      <c r="P14" s="3"/>
    </row>
    <row r="15" spans="2:17" s="1" customFormat="1" ht="13.5" customHeight="1" x14ac:dyDescent="0.2">
      <c r="B15" s="41"/>
      <c r="C15" s="42"/>
      <c r="D15" s="135"/>
      <c r="E15" s="43"/>
      <c r="F15" s="43"/>
      <c r="G15" s="43"/>
      <c r="H15" s="43"/>
      <c r="I15" s="43"/>
      <c r="J15" s="58" t="str">
        <f t="shared" si="4"/>
        <v/>
      </c>
      <c r="K15" s="58" t="str">
        <f t="shared" si="5"/>
        <v/>
      </c>
      <c r="L15" s="58" t="str">
        <f t="shared" si="6"/>
        <v/>
      </c>
      <c r="M15" s="219" t="str">
        <f t="shared" si="3"/>
        <v/>
      </c>
      <c r="P15" s="3"/>
    </row>
    <row r="16" spans="2:17" s="1" customFormat="1" ht="13.5" customHeight="1" x14ac:dyDescent="0.2">
      <c r="B16" s="41"/>
      <c r="C16" s="42"/>
      <c r="D16" s="135"/>
      <c r="E16" s="43"/>
      <c r="F16" s="43"/>
      <c r="G16" s="43"/>
      <c r="H16" s="43"/>
      <c r="I16" s="43"/>
      <c r="J16" s="58" t="str">
        <f t="shared" si="4"/>
        <v/>
      </c>
      <c r="K16" s="58" t="str">
        <f t="shared" si="5"/>
        <v/>
      </c>
      <c r="L16" s="58" t="str">
        <f t="shared" si="6"/>
        <v/>
      </c>
      <c r="M16" s="219" t="str">
        <f t="shared" si="3"/>
        <v/>
      </c>
      <c r="P16" s="3"/>
    </row>
    <row r="17" spans="2:16" s="1" customFormat="1" ht="13.5" customHeight="1" x14ac:dyDescent="0.2">
      <c r="B17" s="41"/>
      <c r="C17" s="42"/>
      <c r="D17" s="135"/>
      <c r="E17" s="43"/>
      <c r="F17" s="43"/>
      <c r="G17" s="43"/>
      <c r="H17" s="43"/>
      <c r="I17" s="43"/>
      <c r="J17" s="58" t="str">
        <f t="shared" si="4"/>
        <v/>
      </c>
      <c r="K17" s="58" t="str">
        <f t="shared" si="5"/>
        <v/>
      </c>
      <c r="L17" s="58" t="str">
        <f t="shared" si="6"/>
        <v/>
      </c>
      <c r="M17" s="219" t="str">
        <f t="shared" si="3"/>
        <v/>
      </c>
      <c r="P17" s="3"/>
    </row>
    <row r="18" spans="2:16" s="1" customFormat="1" ht="13.5" customHeight="1" x14ac:dyDescent="0.2">
      <c r="B18" s="41"/>
      <c r="C18" s="42"/>
      <c r="D18" s="135"/>
      <c r="E18" s="43"/>
      <c r="F18" s="43"/>
      <c r="G18" s="43"/>
      <c r="H18" s="43"/>
      <c r="I18" s="43"/>
      <c r="J18" s="58" t="str">
        <f t="shared" si="4"/>
        <v/>
      </c>
      <c r="K18" s="58" t="str">
        <f t="shared" si="5"/>
        <v/>
      </c>
      <c r="L18" s="58" t="str">
        <f t="shared" si="6"/>
        <v/>
      </c>
      <c r="M18" s="219" t="str">
        <f t="shared" si="3"/>
        <v/>
      </c>
      <c r="P18" s="3"/>
    </row>
    <row r="19" spans="2:16" s="1" customFormat="1" ht="13.5" customHeight="1" x14ac:dyDescent="0.2">
      <c r="B19" s="41"/>
      <c r="C19" s="42"/>
      <c r="D19" s="135"/>
      <c r="E19" s="43"/>
      <c r="F19" s="43"/>
      <c r="G19" s="43"/>
      <c r="H19" s="43"/>
      <c r="I19" s="43"/>
      <c r="J19" s="58" t="str">
        <f t="shared" si="4"/>
        <v/>
      </c>
      <c r="K19" s="58" t="str">
        <f t="shared" si="5"/>
        <v/>
      </c>
      <c r="L19" s="58" t="str">
        <f t="shared" si="6"/>
        <v/>
      </c>
      <c r="M19" s="219" t="str">
        <f t="shared" si="3"/>
        <v/>
      </c>
      <c r="P19" s="3"/>
    </row>
    <row r="20" spans="2:16" s="1" customFormat="1" ht="13.5" customHeight="1" x14ac:dyDescent="0.2">
      <c r="B20" s="41"/>
      <c r="C20" s="42"/>
      <c r="D20" s="135"/>
      <c r="E20" s="43"/>
      <c r="F20" s="43"/>
      <c r="G20" s="43"/>
      <c r="H20" s="43"/>
      <c r="I20" s="43"/>
      <c r="J20" s="58" t="str">
        <f t="shared" si="4"/>
        <v/>
      </c>
      <c r="K20" s="58" t="str">
        <f t="shared" si="5"/>
        <v/>
      </c>
      <c r="L20" s="58" t="str">
        <f t="shared" si="6"/>
        <v/>
      </c>
      <c r="M20" s="219" t="str">
        <f t="shared" si="3"/>
        <v/>
      </c>
      <c r="P20" s="3"/>
    </row>
    <row r="21" spans="2:16" s="1" customFormat="1" ht="13.5" customHeight="1" x14ac:dyDescent="0.2">
      <c r="B21" s="41"/>
      <c r="C21" s="42"/>
      <c r="D21" s="135"/>
      <c r="E21" s="43"/>
      <c r="F21" s="43"/>
      <c r="G21" s="43"/>
      <c r="H21" s="43"/>
      <c r="I21" s="43"/>
      <c r="J21" s="58" t="str">
        <f t="shared" si="4"/>
        <v/>
      </c>
      <c r="K21" s="58" t="str">
        <f t="shared" si="5"/>
        <v/>
      </c>
      <c r="L21" s="58" t="str">
        <f t="shared" si="6"/>
        <v/>
      </c>
      <c r="M21" s="219" t="str">
        <f t="shared" si="3"/>
        <v/>
      </c>
      <c r="P21" s="3"/>
    </row>
    <row r="22" spans="2:16" s="1" customFormat="1" ht="13.5" customHeight="1" x14ac:dyDescent="0.2">
      <c r="B22" s="41"/>
      <c r="C22" s="42"/>
      <c r="D22" s="135"/>
      <c r="E22" s="43"/>
      <c r="F22" s="43"/>
      <c r="G22" s="43"/>
      <c r="H22" s="43"/>
      <c r="I22" s="43"/>
      <c r="J22" s="58" t="str">
        <f t="shared" si="4"/>
        <v/>
      </c>
      <c r="K22" s="58" t="str">
        <f t="shared" si="5"/>
        <v/>
      </c>
      <c r="L22" s="58" t="str">
        <f t="shared" si="6"/>
        <v/>
      </c>
      <c r="M22" s="219" t="str">
        <f t="shared" si="3"/>
        <v/>
      </c>
    </row>
    <row r="23" spans="2:16" s="1" customFormat="1" ht="13.5" customHeight="1" x14ac:dyDescent="0.2">
      <c r="B23" s="55"/>
      <c r="C23" s="56"/>
      <c r="D23" s="136"/>
      <c r="E23" s="46"/>
      <c r="F23" s="46"/>
      <c r="G23" s="46"/>
      <c r="H23" s="46"/>
      <c r="I23" s="46"/>
      <c r="J23" s="58" t="str">
        <f t="shared" ref="J23:J38" si="7">IF(C23&lt;1, "", (SUM(D23:I23)))</f>
        <v/>
      </c>
      <c r="K23" s="58" t="str">
        <f t="shared" ref="K23:K38" si="8">IF(C23&lt;1,"",38)</f>
        <v/>
      </c>
      <c r="L23" s="58" t="str">
        <f t="shared" ref="L23:L38" si="9">IF(C23&lt;1,"",(J23/K23*100))</f>
        <v/>
      </c>
      <c r="M23" s="219" t="str">
        <f t="shared" ref="M23:M38" si="10">IF(C23&lt;1,"",IF(L23&lt;85,"Fail",""))</f>
        <v/>
      </c>
    </row>
    <row r="24" spans="2:16" s="1" customFormat="1" ht="13.5" customHeight="1" x14ac:dyDescent="0.2">
      <c r="B24" s="55"/>
      <c r="C24" s="56"/>
      <c r="D24" s="136"/>
      <c r="E24" s="46"/>
      <c r="F24" s="46"/>
      <c r="G24" s="46"/>
      <c r="H24" s="46"/>
      <c r="I24" s="46"/>
      <c r="J24" s="58" t="str">
        <f t="shared" si="7"/>
        <v/>
      </c>
      <c r="K24" s="58" t="str">
        <f t="shared" si="8"/>
        <v/>
      </c>
      <c r="L24" s="58" t="str">
        <f t="shared" si="9"/>
        <v/>
      </c>
      <c r="M24" s="219" t="str">
        <f t="shared" si="10"/>
        <v/>
      </c>
    </row>
    <row r="25" spans="2:16" s="1" customFormat="1" ht="13.5" customHeight="1" x14ac:dyDescent="0.2">
      <c r="B25" s="55"/>
      <c r="C25" s="56"/>
      <c r="D25" s="136"/>
      <c r="E25" s="46"/>
      <c r="F25" s="46"/>
      <c r="G25" s="46"/>
      <c r="H25" s="46"/>
      <c r="I25" s="46"/>
      <c r="J25" s="58" t="str">
        <f t="shared" si="7"/>
        <v/>
      </c>
      <c r="K25" s="58" t="str">
        <f t="shared" si="8"/>
        <v/>
      </c>
      <c r="L25" s="58" t="str">
        <f t="shared" si="9"/>
        <v/>
      </c>
      <c r="M25" s="219" t="str">
        <f t="shared" si="10"/>
        <v/>
      </c>
    </row>
    <row r="26" spans="2:16" s="1" customFormat="1" ht="13.5" customHeight="1" x14ac:dyDescent="0.2">
      <c r="B26" s="55"/>
      <c r="C26" s="56"/>
      <c r="D26" s="136"/>
      <c r="E26" s="46"/>
      <c r="F26" s="46"/>
      <c r="G26" s="46"/>
      <c r="H26" s="46"/>
      <c r="I26" s="46"/>
      <c r="J26" s="58" t="str">
        <f t="shared" si="7"/>
        <v/>
      </c>
      <c r="K26" s="58" t="str">
        <f t="shared" si="8"/>
        <v/>
      </c>
      <c r="L26" s="58" t="str">
        <f t="shared" si="9"/>
        <v/>
      </c>
      <c r="M26" s="219" t="str">
        <f t="shared" si="10"/>
        <v/>
      </c>
    </row>
    <row r="27" spans="2:16" s="1" customFormat="1" ht="13.5" customHeight="1" x14ac:dyDescent="0.2">
      <c r="B27" s="55"/>
      <c r="C27" s="56"/>
      <c r="D27" s="136"/>
      <c r="E27" s="46"/>
      <c r="F27" s="46"/>
      <c r="G27" s="46"/>
      <c r="H27" s="46"/>
      <c r="I27" s="46"/>
      <c r="J27" s="58" t="str">
        <f t="shared" si="7"/>
        <v/>
      </c>
      <c r="K27" s="58" t="str">
        <f t="shared" si="8"/>
        <v/>
      </c>
      <c r="L27" s="58" t="str">
        <f t="shared" si="9"/>
        <v/>
      </c>
      <c r="M27" s="219" t="str">
        <f t="shared" si="10"/>
        <v/>
      </c>
    </row>
    <row r="28" spans="2:16" s="1" customFormat="1" ht="13.5" customHeight="1" x14ac:dyDescent="0.2">
      <c r="B28" s="55"/>
      <c r="C28" s="56"/>
      <c r="D28" s="136"/>
      <c r="E28" s="46"/>
      <c r="F28" s="46"/>
      <c r="G28" s="46"/>
      <c r="H28" s="46"/>
      <c r="I28" s="46"/>
      <c r="J28" s="58" t="str">
        <f t="shared" si="7"/>
        <v/>
      </c>
      <c r="K28" s="58" t="str">
        <f t="shared" si="8"/>
        <v/>
      </c>
      <c r="L28" s="58" t="str">
        <f t="shared" si="9"/>
        <v/>
      </c>
      <c r="M28" s="219" t="str">
        <f t="shared" si="10"/>
        <v/>
      </c>
    </row>
    <row r="29" spans="2:16" s="1" customFormat="1" ht="13.5" customHeight="1" x14ac:dyDescent="0.2">
      <c r="B29" s="55"/>
      <c r="C29" s="56"/>
      <c r="D29" s="136"/>
      <c r="E29" s="46"/>
      <c r="F29" s="46"/>
      <c r="G29" s="46"/>
      <c r="H29" s="46"/>
      <c r="I29" s="46"/>
      <c r="J29" s="58" t="str">
        <f t="shared" si="7"/>
        <v/>
      </c>
      <c r="K29" s="58" t="str">
        <f t="shared" si="8"/>
        <v/>
      </c>
      <c r="L29" s="58" t="str">
        <f t="shared" si="9"/>
        <v/>
      </c>
      <c r="M29" s="219" t="str">
        <f t="shared" si="10"/>
        <v/>
      </c>
    </row>
    <row r="30" spans="2:16" s="1" customFormat="1" ht="13.5" customHeight="1" x14ac:dyDescent="0.2">
      <c r="B30" s="55"/>
      <c r="C30" s="56"/>
      <c r="D30" s="136"/>
      <c r="E30" s="46"/>
      <c r="F30" s="46"/>
      <c r="G30" s="46"/>
      <c r="H30" s="46"/>
      <c r="I30" s="46"/>
      <c r="J30" s="58" t="str">
        <f t="shared" si="7"/>
        <v/>
      </c>
      <c r="K30" s="58" t="str">
        <f t="shared" si="8"/>
        <v/>
      </c>
      <c r="L30" s="58" t="str">
        <f t="shared" si="9"/>
        <v/>
      </c>
      <c r="M30" s="219" t="str">
        <f t="shared" si="10"/>
        <v/>
      </c>
    </row>
    <row r="31" spans="2:16" s="1" customFormat="1" ht="13.5" customHeight="1" x14ac:dyDescent="0.2">
      <c r="B31" s="55"/>
      <c r="C31" s="56"/>
      <c r="D31" s="136"/>
      <c r="E31" s="46"/>
      <c r="F31" s="46"/>
      <c r="G31" s="46"/>
      <c r="H31" s="46"/>
      <c r="I31" s="46"/>
      <c r="J31" s="58" t="str">
        <f t="shared" si="7"/>
        <v/>
      </c>
      <c r="K31" s="58" t="str">
        <f t="shared" si="8"/>
        <v/>
      </c>
      <c r="L31" s="58" t="str">
        <f t="shared" si="9"/>
        <v/>
      </c>
      <c r="M31" s="219" t="str">
        <f t="shared" si="10"/>
        <v/>
      </c>
    </row>
    <row r="32" spans="2:16" s="1" customFormat="1" ht="13.5" customHeight="1" x14ac:dyDescent="0.2">
      <c r="B32" s="55"/>
      <c r="C32" s="56"/>
      <c r="D32" s="136"/>
      <c r="E32" s="46"/>
      <c r="F32" s="46"/>
      <c r="G32" s="46"/>
      <c r="H32" s="46"/>
      <c r="I32" s="46"/>
      <c r="J32" s="58" t="str">
        <f t="shared" si="7"/>
        <v/>
      </c>
      <c r="K32" s="58" t="str">
        <f t="shared" si="8"/>
        <v/>
      </c>
      <c r="L32" s="58" t="str">
        <f t="shared" si="9"/>
        <v/>
      </c>
      <c r="M32" s="219" t="str">
        <f t="shared" si="10"/>
        <v/>
      </c>
    </row>
    <row r="33" spans="2:14" s="1" customFormat="1" ht="13.5" customHeight="1" x14ac:dyDescent="0.2">
      <c r="B33" s="55"/>
      <c r="C33" s="56"/>
      <c r="D33" s="136"/>
      <c r="E33" s="46"/>
      <c r="F33" s="46"/>
      <c r="G33" s="46"/>
      <c r="H33" s="46"/>
      <c r="I33" s="46"/>
      <c r="J33" s="58" t="str">
        <f t="shared" si="7"/>
        <v/>
      </c>
      <c r="K33" s="58" t="str">
        <f t="shared" si="8"/>
        <v/>
      </c>
      <c r="L33" s="58" t="str">
        <f t="shared" si="9"/>
        <v/>
      </c>
      <c r="M33" s="219" t="str">
        <f t="shared" si="10"/>
        <v/>
      </c>
    </row>
    <row r="34" spans="2:14" s="1" customFormat="1" ht="13.5" customHeight="1" x14ac:dyDescent="0.2">
      <c r="B34" s="55"/>
      <c r="C34" s="56"/>
      <c r="D34" s="136"/>
      <c r="E34" s="46"/>
      <c r="F34" s="46"/>
      <c r="G34" s="46"/>
      <c r="H34" s="46"/>
      <c r="I34" s="46"/>
      <c r="J34" s="58" t="str">
        <f t="shared" si="7"/>
        <v/>
      </c>
      <c r="K34" s="58" t="str">
        <f t="shared" si="8"/>
        <v/>
      </c>
      <c r="L34" s="58" t="str">
        <f t="shared" si="9"/>
        <v/>
      </c>
      <c r="M34" s="219" t="str">
        <f t="shared" si="10"/>
        <v/>
      </c>
    </row>
    <row r="35" spans="2:14" s="1" customFormat="1" ht="13.5" customHeight="1" x14ac:dyDescent="0.2">
      <c r="B35" s="55"/>
      <c r="C35" s="56"/>
      <c r="D35" s="136"/>
      <c r="E35" s="46"/>
      <c r="F35" s="46"/>
      <c r="G35" s="46"/>
      <c r="H35" s="46"/>
      <c r="I35" s="46"/>
      <c r="J35" s="58" t="str">
        <f t="shared" si="7"/>
        <v/>
      </c>
      <c r="K35" s="58" t="str">
        <f t="shared" si="8"/>
        <v/>
      </c>
      <c r="L35" s="58" t="str">
        <f t="shared" si="9"/>
        <v/>
      </c>
      <c r="M35" s="219" t="str">
        <f t="shared" si="10"/>
        <v/>
      </c>
    </row>
    <row r="36" spans="2:14" s="1" customFormat="1" ht="13.5" customHeight="1" x14ac:dyDescent="0.2">
      <c r="B36" s="55"/>
      <c r="C36" s="56"/>
      <c r="D36" s="136"/>
      <c r="E36" s="46"/>
      <c r="F36" s="46"/>
      <c r="G36" s="46"/>
      <c r="H36" s="46"/>
      <c r="I36" s="46"/>
      <c r="J36" s="58" t="str">
        <f t="shared" si="7"/>
        <v/>
      </c>
      <c r="K36" s="58" t="str">
        <f t="shared" si="8"/>
        <v/>
      </c>
      <c r="L36" s="58" t="str">
        <f t="shared" si="9"/>
        <v/>
      </c>
      <c r="M36" s="219" t="str">
        <f t="shared" si="10"/>
        <v/>
      </c>
    </row>
    <row r="37" spans="2:14" s="1" customFormat="1" ht="13.5" customHeight="1" x14ac:dyDescent="0.2">
      <c r="B37" s="55"/>
      <c r="C37" s="56"/>
      <c r="D37" s="136"/>
      <c r="E37" s="46"/>
      <c r="F37" s="46"/>
      <c r="G37" s="46"/>
      <c r="H37" s="46"/>
      <c r="I37" s="46"/>
      <c r="J37" s="58" t="str">
        <f t="shared" si="7"/>
        <v/>
      </c>
      <c r="K37" s="58" t="str">
        <f t="shared" si="8"/>
        <v/>
      </c>
      <c r="L37" s="58" t="str">
        <f t="shared" si="9"/>
        <v/>
      </c>
      <c r="M37" s="219" t="str">
        <f t="shared" si="10"/>
        <v/>
      </c>
    </row>
    <row r="38" spans="2:14" s="1" customFormat="1" ht="13.5" customHeight="1" thickBot="1" x14ac:dyDescent="0.25">
      <c r="B38" s="44"/>
      <c r="C38" s="45"/>
      <c r="D38" s="136"/>
      <c r="E38" s="46"/>
      <c r="F38" s="46"/>
      <c r="G38" s="46"/>
      <c r="H38" s="46"/>
      <c r="I38" s="46"/>
      <c r="J38" s="58" t="str">
        <f t="shared" si="7"/>
        <v/>
      </c>
      <c r="K38" s="58" t="str">
        <f t="shared" si="8"/>
        <v/>
      </c>
      <c r="L38" s="58" t="str">
        <f t="shared" si="9"/>
        <v/>
      </c>
      <c r="M38" s="219" t="str">
        <f t="shared" si="10"/>
        <v/>
      </c>
    </row>
    <row r="39" spans="2:14" s="1" customFormat="1" ht="15.95" customHeight="1" thickBot="1" x14ac:dyDescent="0.25">
      <c r="B39" s="220" t="s">
        <v>55</v>
      </c>
      <c r="C39" s="120"/>
      <c r="D39" s="137">
        <f t="shared" ref="D39:K39" si="11">SUM(D5:D38)</f>
        <v>0</v>
      </c>
      <c r="E39" s="225">
        <f t="shared" si="11"/>
        <v>0</v>
      </c>
      <c r="F39" s="225">
        <f t="shared" si="11"/>
        <v>0</v>
      </c>
      <c r="G39" s="225">
        <f t="shared" si="11"/>
        <v>0</v>
      </c>
      <c r="H39" s="225">
        <f t="shared" si="11"/>
        <v>0</v>
      </c>
      <c r="I39" s="226">
        <f t="shared" si="11"/>
        <v>0</v>
      </c>
      <c r="J39" s="59">
        <f t="shared" si="11"/>
        <v>0</v>
      </c>
      <c r="K39" s="60">
        <f t="shared" si="11"/>
        <v>0</v>
      </c>
      <c r="L39" s="61" t="e">
        <f>J39/K39*100</f>
        <v>#DIV/0!</v>
      </c>
      <c r="M39" s="141"/>
    </row>
    <row r="40" spans="2:14" ht="15.95" customHeight="1" x14ac:dyDescent="0.2">
      <c r="B40" s="221" t="s">
        <v>56</v>
      </c>
      <c r="C40" s="222"/>
      <c r="D40" s="138">
        <f>D4*COUNT(C5:C38)</f>
        <v>0</v>
      </c>
      <c r="E40" s="227">
        <f>E4*COUNT(D5:D38)</f>
        <v>0</v>
      </c>
      <c r="F40" s="227">
        <f>F4*COUNT(C5:C38)</f>
        <v>0</v>
      </c>
      <c r="G40" s="227">
        <f>G4*COUNT(C5:C38)</f>
        <v>0</v>
      </c>
      <c r="H40" s="227">
        <f>H4*COUNT(C5:C38)</f>
        <v>0</v>
      </c>
      <c r="I40" s="228">
        <f>I4*COUNT(C5:C38)</f>
        <v>0</v>
      </c>
      <c r="J40" s="47"/>
      <c r="K40" s="47"/>
      <c r="L40" s="47"/>
      <c r="M40" s="141"/>
    </row>
    <row r="41" spans="2:14" ht="15.95" customHeight="1" thickBot="1" x14ac:dyDescent="0.25">
      <c r="B41" s="223" t="s">
        <v>57</v>
      </c>
      <c r="C41" s="224"/>
      <c r="D41" s="139" t="e">
        <f t="shared" ref="D41:I41" si="12">D39/D40*100</f>
        <v>#DIV/0!</v>
      </c>
      <c r="E41" s="229" t="e">
        <f t="shared" si="12"/>
        <v>#DIV/0!</v>
      </c>
      <c r="F41" s="229" t="e">
        <f t="shared" si="12"/>
        <v>#DIV/0!</v>
      </c>
      <c r="G41" s="229" t="e">
        <f t="shared" si="12"/>
        <v>#DIV/0!</v>
      </c>
      <c r="H41" s="229" t="e">
        <f t="shared" si="12"/>
        <v>#DIV/0!</v>
      </c>
      <c r="I41" s="230" t="e">
        <f t="shared" si="12"/>
        <v>#DIV/0!</v>
      </c>
      <c r="J41" s="332" t="s">
        <v>120</v>
      </c>
      <c r="K41" s="333"/>
      <c r="L41" s="333"/>
      <c r="M41" s="334"/>
    </row>
    <row r="42" spans="2:14" ht="15.95" customHeight="1" thickBot="1" x14ac:dyDescent="0.25">
      <c r="B42" s="231" t="s">
        <v>108</v>
      </c>
      <c r="C42" s="232"/>
      <c r="D42" s="188" t="e">
        <f t="shared" ref="D42:I42" si="13">IF(D41&lt;85, "FAIL","")</f>
        <v>#DIV/0!</v>
      </c>
      <c r="E42" s="188" t="e">
        <f t="shared" si="13"/>
        <v>#DIV/0!</v>
      </c>
      <c r="F42" s="188" t="e">
        <f t="shared" si="13"/>
        <v>#DIV/0!</v>
      </c>
      <c r="G42" s="188" t="e">
        <f t="shared" si="13"/>
        <v>#DIV/0!</v>
      </c>
      <c r="H42" s="188" t="e">
        <f t="shared" si="13"/>
        <v>#DIV/0!</v>
      </c>
      <c r="I42" s="188" t="e">
        <f t="shared" si="13"/>
        <v>#DIV/0!</v>
      </c>
      <c r="J42" s="335"/>
      <c r="K42" s="336"/>
      <c r="L42" s="336"/>
      <c r="M42" s="337"/>
    </row>
    <row r="43" spans="2:14" ht="15.95" customHeight="1" x14ac:dyDescent="0.2">
      <c r="B43" s="129"/>
      <c r="C43" s="130"/>
      <c r="D43" s="131"/>
      <c r="E43" s="131"/>
      <c r="F43" s="131"/>
      <c r="G43" s="131"/>
      <c r="H43" s="131"/>
      <c r="I43" s="131"/>
      <c r="J43" s="47"/>
      <c r="K43" s="47"/>
      <c r="L43" s="47"/>
      <c r="M43" s="47"/>
    </row>
    <row r="44" spans="2:14" s="2" customFormat="1" x14ac:dyDescent="0.2">
      <c r="B44" s="48" t="s">
        <v>30</v>
      </c>
      <c r="C44" s="48"/>
      <c r="D44" s="47"/>
      <c r="E44" s="47"/>
      <c r="F44" s="47"/>
      <c r="G44" s="47"/>
      <c r="H44" s="47"/>
      <c r="I44" s="47"/>
      <c r="J44" s="49"/>
      <c r="K44" s="49"/>
      <c r="L44" s="49"/>
      <c r="M44" s="49"/>
    </row>
    <row r="45" spans="2:14" s="2" customFormat="1" x14ac:dyDescent="0.2">
      <c r="B45" s="48" t="s">
        <v>107</v>
      </c>
      <c r="C45" s="48"/>
      <c r="D45" s="47"/>
      <c r="E45" s="47"/>
      <c r="F45" s="47"/>
      <c r="G45" s="47"/>
      <c r="H45" s="47"/>
      <c r="I45" s="47"/>
      <c r="J45" s="49"/>
      <c r="K45" s="49"/>
      <c r="L45" s="49"/>
      <c r="M45" s="49"/>
    </row>
    <row r="46" spans="2:14" s="2" customFormat="1" x14ac:dyDescent="0.2">
      <c r="B46" s="48"/>
      <c r="C46" s="48"/>
      <c r="D46" s="47"/>
      <c r="E46" s="47"/>
      <c r="F46" s="47"/>
      <c r="G46" s="47"/>
      <c r="H46" s="47"/>
      <c r="I46" s="47"/>
      <c r="J46" s="49"/>
      <c r="K46" s="49"/>
      <c r="L46" s="49"/>
      <c r="M46" s="49"/>
    </row>
    <row r="47" spans="2:14" x14ac:dyDescent="0.2">
      <c r="B47" s="50" t="s">
        <v>29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</row>
    <row r="48" spans="2:14" x14ac:dyDescent="0.2">
      <c r="B48" s="53" t="s">
        <v>31</v>
      </c>
      <c r="C48" s="51"/>
      <c r="D48" s="51"/>
      <c r="E48" s="51"/>
      <c r="F48" s="51"/>
      <c r="G48" s="51"/>
      <c r="H48" s="51"/>
      <c r="I48" s="51"/>
      <c r="J48" s="51"/>
      <c r="K48" s="51"/>
      <c r="L48" s="54"/>
      <c r="M48" s="54"/>
      <c r="N48" s="29"/>
    </row>
    <row r="49" spans="2:15" x14ac:dyDescent="0.2">
      <c r="B49" s="50" t="s">
        <v>102</v>
      </c>
    </row>
    <row r="50" spans="2:15" x14ac:dyDescent="0.2">
      <c r="B50" s="53" t="s">
        <v>103</v>
      </c>
    </row>
    <row r="59" spans="2:15" x14ac:dyDescent="0.2">
      <c r="O59" s="8"/>
    </row>
  </sheetData>
  <mergeCells count="9">
    <mergeCell ref="J41:M42"/>
    <mergeCell ref="B1:M1"/>
    <mergeCell ref="B2:B4"/>
    <mergeCell ref="C2:C4"/>
    <mergeCell ref="D2:I2"/>
    <mergeCell ref="J2:J4"/>
    <mergeCell ref="K2:K4"/>
    <mergeCell ref="L2:L4"/>
    <mergeCell ref="M2:M4"/>
  </mergeCells>
  <phoneticPr fontId="0" type="noConversion"/>
  <pageMargins left="0.3" right="0.3" top="0.3" bottom="0.3" header="0.5" footer="0.5"/>
  <pageSetup scale="95" orientation="portrait" r:id="rId1"/>
  <headerFooter alignWithMargins="0">
    <oddFooter>&amp;L&amp;1#&amp;"Calibri"&amp;11&amp;K000000Classification: Protected 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71"/>
  <sheetViews>
    <sheetView zoomScaleNormal="100" workbookViewId="0"/>
  </sheetViews>
  <sheetFormatPr defaultColWidth="9.140625" defaultRowHeight="15" x14ac:dyDescent="0.25"/>
  <cols>
    <col min="1" max="1" width="2.7109375" style="20" customWidth="1"/>
    <col min="2" max="2" width="3.7109375" style="21" customWidth="1"/>
    <col min="3" max="3" width="33.7109375" style="22" customWidth="1"/>
    <col min="4" max="4" width="9.7109375" style="20" customWidth="1"/>
    <col min="5" max="5" width="16" style="20" customWidth="1"/>
    <col min="6" max="6" width="42.140625" style="22" customWidth="1"/>
    <col min="7" max="16384" width="9.140625" style="20"/>
  </cols>
  <sheetData>
    <row r="1" spans="2:6" ht="15.75" thickBot="1" x14ac:dyDescent="0.3">
      <c r="C1" s="140"/>
    </row>
    <row r="2" spans="2:6" ht="21" thickBot="1" x14ac:dyDescent="0.3">
      <c r="B2" s="285" t="s">
        <v>149</v>
      </c>
      <c r="C2" s="286"/>
      <c r="D2" s="286"/>
      <c r="E2" s="286"/>
      <c r="F2" s="287"/>
    </row>
    <row r="3" spans="2:6" ht="13.5" customHeight="1" x14ac:dyDescent="0.25">
      <c r="B3" s="362"/>
      <c r="C3" s="360" t="s">
        <v>150</v>
      </c>
      <c r="D3" s="393" t="s">
        <v>80</v>
      </c>
      <c r="E3" s="391" t="s">
        <v>6</v>
      </c>
      <c r="F3" s="395" t="s">
        <v>81</v>
      </c>
    </row>
    <row r="4" spans="2:6" ht="15.75" thickBot="1" x14ac:dyDescent="0.3">
      <c r="B4" s="363"/>
      <c r="C4" s="361"/>
      <c r="D4" s="394"/>
      <c r="E4" s="392"/>
      <c r="F4" s="396"/>
    </row>
    <row r="5" spans="2:6" x14ac:dyDescent="0.25">
      <c r="B5" s="371" t="s">
        <v>1</v>
      </c>
      <c r="C5" s="215" t="s">
        <v>151</v>
      </c>
      <c r="D5" s="216">
        <v>10</v>
      </c>
      <c r="E5" s="217" t="s">
        <v>33</v>
      </c>
      <c r="F5" s="218" t="s">
        <v>153</v>
      </c>
    </row>
    <row r="6" spans="2:6" ht="13.5" customHeight="1" x14ac:dyDescent="0.25">
      <c r="B6" s="372"/>
      <c r="C6" s="364" t="s">
        <v>82</v>
      </c>
      <c r="D6" s="366">
        <v>20</v>
      </c>
      <c r="E6" s="366" t="s">
        <v>94</v>
      </c>
      <c r="F6" s="368" t="s">
        <v>154</v>
      </c>
    </row>
    <row r="7" spans="2:6" x14ac:dyDescent="0.25">
      <c r="B7" s="372"/>
      <c r="C7" s="365"/>
      <c r="D7" s="367"/>
      <c r="E7" s="367"/>
      <c r="F7" s="369"/>
    </row>
    <row r="8" spans="2:6" x14ac:dyDescent="0.25">
      <c r="B8" s="372"/>
      <c r="C8" s="364" t="s">
        <v>62</v>
      </c>
      <c r="D8" s="366">
        <v>20</v>
      </c>
      <c r="E8" s="366" t="s">
        <v>94</v>
      </c>
      <c r="F8" s="368" t="s">
        <v>155</v>
      </c>
    </row>
    <row r="9" spans="2:6" ht="15.75" thickBot="1" x14ac:dyDescent="0.3">
      <c r="B9" s="373"/>
      <c r="C9" s="370"/>
      <c r="D9" s="374"/>
      <c r="E9" s="374"/>
      <c r="F9" s="375"/>
    </row>
    <row r="10" spans="2:6" ht="13.5" customHeight="1" x14ac:dyDescent="0.25">
      <c r="B10" s="388" t="s">
        <v>8</v>
      </c>
      <c r="C10" s="376" t="s">
        <v>77</v>
      </c>
      <c r="D10" s="379">
        <v>20</v>
      </c>
      <c r="E10" s="382" t="s">
        <v>95</v>
      </c>
      <c r="F10" s="397" t="s">
        <v>156</v>
      </c>
    </row>
    <row r="11" spans="2:6" ht="13.5" customHeight="1" x14ac:dyDescent="0.25">
      <c r="B11" s="389"/>
      <c r="C11" s="377"/>
      <c r="D11" s="380"/>
      <c r="E11" s="383"/>
      <c r="F11" s="398"/>
    </row>
    <row r="12" spans="2:6" ht="18.75" customHeight="1" x14ac:dyDescent="0.25">
      <c r="B12" s="389"/>
      <c r="C12" s="378"/>
      <c r="D12" s="381"/>
      <c r="E12" s="384"/>
      <c r="F12" s="399"/>
    </row>
    <row r="13" spans="2:6" ht="30" x14ac:dyDescent="0.25">
      <c r="B13" s="389"/>
      <c r="C13" s="168" t="s">
        <v>64</v>
      </c>
      <c r="D13" s="169">
        <v>20</v>
      </c>
      <c r="E13" s="170" t="s">
        <v>96</v>
      </c>
      <c r="F13" s="171" t="s">
        <v>152</v>
      </c>
    </row>
    <row r="14" spans="2:6" ht="30" x14ac:dyDescent="0.25">
      <c r="B14" s="389"/>
      <c r="C14" s="168" t="s">
        <v>65</v>
      </c>
      <c r="D14" s="169">
        <v>12</v>
      </c>
      <c r="E14" s="170" t="s">
        <v>97</v>
      </c>
      <c r="F14" s="171" t="s">
        <v>152</v>
      </c>
    </row>
    <row r="15" spans="2:6" x14ac:dyDescent="0.25">
      <c r="B15" s="389"/>
      <c r="C15" s="172" t="s">
        <v>66</v>
      </c>
      <c r="D15" s="173">
        <v>8</v>
      </c>
      <c r="E15" s="173" t="s">
        <v>34</v>
      </c>
      <c r="F15" s="174" t="s">
        <v>157</v>
      </c>
    </row>
    <row r="16" spans="2:6" ht="15.75" thickBot="1" x14ac:dyDescent="0.3">
      <c r="B16" s="390"/>
      <c r="C16" s="175" t="s">
        <v>67</v>
      </c>
      <c r="D16" s="176">
        <v>8</v>
      </c>
      <c r="E16" s="176" t="s">
        <v>33</v>
      </c>
      <c r="F16" s="177" t="s">
        <v>158</v>
      </c>
    </row>
    <row r="17" spans="2:6" x14ac:dyDescent="0.25">
      <c r="B17" s="385" t="s">
        <v>9</v>
      </c>
      <c r="C17" s="400" t="s">
        <v>77</v>
      </c>
      <c r="D17" s="379">
        <v>5</v>
      </c>
      <c r="E17" s="382" t="s">
        <v>79</v>
      </c>
      <c r="F17" s="397" t="s">
        <v>159</v>
      </c>
    </row>
    <row r="18" spans="2:6" ht="13.5" customHeight="1" x14ac:dyDescent="0.25">
      <c r="B18" s="386"/>
      <c r="C18" s="401"/>
      <c r="D18" s="380"/>
      <c r="E18" s="383"/>
      <c r="F18" s="398"/>
    </row>
    <row r="19" spans="2:6" ht="17.25" customHeight="1" x14ac:dyDescent="0.25">
      <c r="B19" s="386"/>
      <c r="C19" s="402"/>
      <c r="D19" s="381"/>
      <c r="E19" s="384"/>
      <c r="F19" s="399"/>
    </row>
    <row r="20" spans="2:6" x14ac:dyDescent="0.25">
      <c r="B20" s="386"/>
      <c r="C20" s="178" t="s">
        <v>64</v>
      </c>
      <c r="D20" s="173">
        <v>5</v>
      </c>
      <c r="E20" s="179" t="s">
        <v>79</v>
      </c>
      <c r="F20" s="174" t="s">
        <v>160</v>
      </c>
    </row>
    <row r="21" spans="2:6" x14ac:dyDescent="0.25">
      <c r="B21" s="386"/>
      <c r="C21" s="178" t="s">
        <v>65</v>
      </c>
      <c r="D21" s="173">
        <v>3</v>
      </c>
      <c r="E21" s="179" t="s">
        <v>79</v>
      </c>
      <c r="F21" s="174" t="s">
        <v>160</v>
      </c>
    </row>
    <row r="22" spans="2:6" x14ac:dyDescent="0.25">
      <c r="B22" s="386"/>
      <c r="C22" s="178" t="s">
        <v>66</v>
      </c>
      <c r="D22" s="173">
        <v>2</v>
      </c>
      <c r="E22" s="173" t="s">
        <v>34</v>
      </c>
      <c r="F22" s="174" t="s">
        <v>161</v>
      </c>
    </row>
    <row r="23" spans="2:6" ht="30.75" thickBot="1" x14ac:dyDescent="0.3">
      <c r="B23" s="387"/>
      <c r="C23" s="180" t="s">
        <v>70</v>
      </c>
      <c r="D23" s="181">
        <v>2</v>
      </c>
      <c r="E23" s="182" t="s">
        <v>84</v>
      </c>
      <c r="F23" s="183" t="s">
        <v>162</v>
      </c>
    </row>
    <row r="24" spans="2:6" x14ac:dyDescent="0.25">
      <c r="B24" s="385" t="s">
        <v>10</v>
      </c>
      <c r="C24" s="215" t="s">
        <v>78</v>
      </c>
      <c r="D24" s="216">
        <v>10</v>
      </c>
      <c r="E24" s="216" t="s">
        <v>35</v>
      </c>
      <c r="F24" s="218" t="s">
        <v>26</v>
      </c>
    </row>
    <row r="25" spans="2:6" ht="13.5" customHeight="1" x14ac:dyDescent="0.25">
      <c r="B25" s="386"/>
      <c r="C25" s="403" t="s">
        <v>77</v>
      </c>
      <c r="D25" s="404">
        <v>10</v>
      </c>
      <c r="E25" s="405" t="s">
        <v>79</v>
      </c>
      <c r="F25" s="406" t="s">
        <v>165</v>
      </c>
    </row>
    <row r="26" spans="2:6" ht="13.5" customHeight="1" x14ac:dyDescent="0.25">
      <c r="B26" s="386"/>
      <c r="C26" s="401"/>
      <c r="D26" s="380"/>
      <c r="E26" s="383"/>
      <c r="F26" s="398"/>
    </row>
    <row r="27" spans="2:6" ht="19.5" customHeight="1" x14ac:dyDescent="0.25">
      <c r="B27" s="386"/>
      <c r="C27" s="402"/>
      <c r="D27" s="381"/>
      <c r="E27" s="384"/>
      <c r="F27" s="399"/>
    </row>
    <row r="28" spans="2:6" ht="30" x14ac:dyDescent="0.25">
      <c r="B28" s="386"/>
      <c r="C28" s="184" t="s">
        <v>64</v>
      </c>
      <c r="D28" s="169">
        <v>12</v>
      </c>
      <c r="E28" s="185" t="s">
        <v>83</v>
      </c>
      <c r="F28" s="171" t="s">
        <v>164</v>
      </c>
    </row>
    <row r="29" spans="2:6" ht="15.75" thickBot="1" x14ac:dyDescent="0.3">
      <c r="B29" s="387"/>
      <c r="C29" s="186" t="s">
        <v>65</v>
      </c>
      <c r="D29" s="176">
        <v>6</v>
      </c>
      <c r="E29" s="187" t="s">
        <v>79</v>
      </c>
      <c r="F29" s="177" t="s">
        <v>163</v>
      </c>
    </row>
    <row r="30" spans="2:6" ht="13.5" customHeight="1" x14ac:dyDescent="0.25">
      <c r="B30" s="355" t="s">
        <v>131</v>
      </c>
      <c r="C30" s="314"/>
      <c r="D30" s="314"/>
      <c r="E30" s="314"/>
      <c r="F30" s="356"/>
    </row>
    <row r="31" spans="2:6" ht="13.5" customHeight="1" thickBot="1" x14ac:dyDescent="0.3">
      <c r="B31" s="357"/>
      <c r="C31" s="358"/>
      <c r="D31" s="358"/>
      <c r="E31" s="358"/>
      <c r="F31" s="359"/>
    </row>
    <row r="32" spans="2:6" ht="13.5" customHeight="1" x14ac:dyDescent="0.25"/>
    <row r="33" spans="6:6" ht="13.5" customHeight="1" x14ac:dyDescent="0.25"/>
    <row r="34" spans="6:6" ht="13.5" customHeight="1" x14ac:dyDescent="0.25">
      <c r="F34" s="23"/>
    </row>
    <row r="71" spans="6:6" x14ac:dyDescent="0.25">
      <c r="F71" s="20"/>
    </row>
  </sheetData>
  <mergeCells count="31">
    <mergeCell ref="B2:F2"/>
    <mergeCell ref="B24:B29"/>
    <mergeCell ref="B10:B16"/>
    <mergeCell ref="B17:B23"/>
    <mergeCell ref="E3:E4"/>
    <mergeCell ref="D3:D4"/>
    <mergeCell ref="F3:F4"/>
    <mergeCell ref="F10:F12"/>
    <mergeCell ref="C17:C19"/>
    <mergeCell ref="D17:D19"/>
    <mergeCell ref="E17:E19"/>
    <mergeCell ref="F17:F19"/>
    <mergeCell ref="C25:C27"/>
    <mergeCell ref="D25:D27"/>
    <mergeCell ref="E25:E27"/>
    <mergeCell ref="F25:F27"/>
    <mergeCell ref="B30:F31"/>
    <mergeCell ref="C3:C4"/>
    <mergeCell ref="B3:B4"/>
    <mergeCell ref="C6:C7"/>
    <mergeCell ref="D6:D7"/>
    <mergeCell ref="E6:E7"/>
    <mergeCell ref="F6:F7"/>
    <mergeCell ref="C8:C9"/>
    <mergeCell ref="B5:B9"/>
    <mergeCell ref="D8:D9"/>
    <mergeCell ref="E8:E9"/>
    <mergeCell ref="F8:F9"/>
    <mergeCell ref="C10:C12"/>
    <mergeCell ref="D10:D12"/>
    <mergeCell ref="E10:E12"/>
  </mergeCells>
  <phoneticPr fontId="1" type="noConversion"/>
  <pageMargins left="0.25" right="0.25" top="0.75" bottom="0.75" header="0.3" footer="0.3"/>
  <pageSetup scale="97" orientation="landscape" r:id="rId1"/>
  <headerFooter alignWithMargins="0">
    <oddFooter>&amp;L&amp;1#&amp;"Calibri"&amp;11&amp;K000000Classification: Protected 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7"/>
  <sheetViews>
    <sheetView showGridLines="0" zoomScaleNormal="100" workbookViewId="0"/>
  </sheetViews>
  <sheetFormatPr defaultRowHeight="12.75" x14ac:dyDescent="0.2"/>
  <cols>
    <col min="1" max="1" width="2.7109375" customWidth="1"/>
    <col min="2" max="2" width="20.7109375" customWidth="1"/>
    <col min="3" max="3" width="4.7109375" customWidth="1"/>
    <col min="4" max="4" width="4.5703125" customWidth="1"/>
    <col min="5" max="5" width="4.85546875" customWidth="1"/>
    <col min="6" max="18" width="7.7109375" bestFit="1" customWidth="1"/>
    <col min="19" max="19" width="6.5703125" customWidth="1"/>
    <col min="20" max="20" width="7.5703125" customWidth="1"/>
    <col min="21" max="21" width="7.42578125" customWidth="1"/>
    <col min="22" max="22" width="6.85546875" customWidth="1"/>
    <col min="23" max="23" width="6.5703125" customWidth="1"/>
    <col min="24" max="24" width="24.140625" style="3" customWidth="1"/>
    <col min="25" max="48" width="3.7109375" customWidth="1"/>
  </cols>
  <sheetData>
    <row r="1" spans="2:24" ht="13.5" thickBot="1" x14ac:dyDescent="0.25"/>
    <row r="2" spans="2:24" ht="21" thickBot="1" x14ac:dyDescent="0.35">
      <c r="B2" s="338" t="s">
        <v>125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40"/>
    </row>
    <row r="3" spans="2:24" ht="13.5" thickBot="1" x14ac:dyDescent="0.25">
      <c r="B3" s="421" t="s">
        <v>44</v>
      </c>
      <c r="C3" s="424" t="s">
        <v>0</v>
      </c>
      <c r="D3" s="424" t="s">
        <v>88</v>
      </c>
      <c r="E3" s="344" t="s">
        <v>59</v>
      </c>
      <c r="F3" s="413" t="s">
        <v>1</v>
      </c>
      <c r="G3" s="413"/>
      <c r="H3" s="414"/>
      <c r="I3" s="418" t="s">
        <v>69</v>
      </c>
      <c r="J3" s="419"/>
      <c r="K3" s="419"/>
      <c r="L3" s="419"/>
      <c r="M3" s="420"/>
      <c r="N3" s="418" t="s">
        <v>68</v>
      </c>
      <c r="O3" s="419"/>
      <c r="P3" s="419"/>
      <c r="Q3" s="419"/>
      <c r="R3" s="420"/>
      <c r="S3" s="410" t="s">
        <v>71</v>
      </c>
      <c r="T3" s="410" t="s">
        <v>53</v>
      </c>
      <c r="U3" s="410" t="s">
        <v>54</v>
      </c>
      <c r="V3" s="415" t="s">
        <v>72</v>
      </c>
      <c r="W3" s="407" t="s">
        <v>73</v>
      </c>
    </row>
    <row r="4" spans="2:24" s="1" customFormat="1" ht="102.75" customHeight="1" x14ac:dyDescent="0.2">
      <c r="B4" s="422"/>
      <c r="C4" s="425"/>
      <c r="D4" s="425"/>
      <c r="E4" s="345"/>
      <c r="F4" s="98" t="s">
        <v>60</v>
      </c>
      <c r="G4" s="99" t="s">
        <v>61</v>
      </c>
      <c r="H4" s="100" t="s">
        <v>62</v>
      </c>
      <c r="I4" s="101" t="s">
        <v>63</v>
      </c>
      <c r="J4" s="100" t="s">
        <v>64</v>
      </c>
      <c r="K4" s="100" t="s">
        <v>65</v>
      </c>
      <c r="L4" s="100" t="s">
        <v>66</v>
      </c>
      <c r="M4" s="102" t="s">
        <v>67</v>
      </c>
      <c r="N4" s="101" t="s">
        <v>63</v>
      </c>
      <c r="O4" s="100" t="s">
        <v>64</v>
      </c>
      <c r="P4" s="100" t="s">
        <v>65</v>
      </c>
      <c r="Q4" s="100" t="s">
        <v>66</v>
      </c>
      <c r="R4" s="102" t="s">
        <v>70</v>
      </c>
      <c r="S4" s="411"/>
      <c r="T4" s="411"/>
      <c r="U4" s="411"/>
      <c r="V4" s="416"/>
      <c r="W4" s="408"/>
      <c r="X4" s="3"/>
    </row>
    <row r="5" spans="2:24" ht="13.5" customHeight="1" thickBot="1" x14ac:dyDescent="0.3">
      <c r="B5" s="423"/>
      <c r="C5" s="426"/>
      <c r="D5" s="426"/>
      <c r="E5" s="346"/>
      <c r="F5" s="103">
        <v>10</v>
      </c>
      <c r="G5" s="104">
        <v>20</v>
      </c>
      <c r="H5" s="105">
        <v>20</v>
      </c>
      <c r="I5" s="106">
        <v>20</v>
      </c>
      <c r="J5" s="105">
        <v>20</v>
      </c>
      <c r="K5" s="105">
        <v>12</v>
      </c>
      <c r="L5" s="105">
        <v>8</v>
      </c>
      <c r="M5" s="107">
        <v>8</v>
      </c>
      <c r="N5" s="106">
        <v>5</v>
      </c>
      <c r="O5" s="105">
        <v>5</v>
      </c>
      <c r="P5" s="105">
        <v>3</v>
      </c>
      <c r="Q5" s="105">
        <v>2</v>
      </c>
      <c r="R5" s="107">
        <v>2</v>
      </c>
      <c r="S5" s="412"/>
      <c r="T5" s="412"/>
      <c r="U5" s="412"/>
      <c r="V5" s="417"/>
      <c r="W5" s="409"/>
    </row>
    <row r="6" spans="2:24" s="1" customFormat="1" ht="13.5" customHeight="1" x14ac:dyDescent="0.2">
      <c r="B6" s="62"/>
      <c r="C6" s="63"/>
      <c r="D6" s="64"/>
      <c r="E6" s="65"/>
      <c r="F6" s="66"/>
      <c r="G6" s="67"/>
      <c r="H6" s="68"/>
      <c r="I6" s="69"/>
      <c r="J6" s="70"/>
      <c r="K6" s="70"/>
      <c r="L6" s="70"/>
      <c r="M6" s="71"/>
      <c r="N6" s="69"/>
      <c r="O6" s="70"/>
      <c r="P6" s="70"/>
      <c r="Q6" s="70"/>
      <c r="R6" s="71"/>
      <c r="S6" s="108" t="str">
        <f>IF(D6&lt;&gt;1, "", (IF(E6=1, (SUM(G6:R6)), (SUM(G6:M6)))))</f>
        <v/>
      </c>
      <c r="T6" s="108" t="str">
        <f>IF(D6&lt;&gt;1,"",(IF(E6=1,125,108)))</f>
        <v/>
      </c>
      <c r="U6" s="108" t="str">
        <f>IF(D6&lt;&gt;1,"", (S6/T6*100))</f>
        <v/>
      </c>
      <c r="V6" s="196" t="str">
        <f>IF(C6&lt;1,"",IF(F6=0,"FAIL",""))</f>
        <v/>
      </c>
      <c r="W6" s="197" t="str">
        <f>IF(D6&lt;&gt;1,"",IF(U6&lt;80,"FAIL",""))</f>
        <v/>
      </c>
      <c r="X6" s="3"/>
    </row>
    <row r="7" spans="2:24" s="1" customFormat="1" ht="13.5" customHeight="1" x14ac:dyDescent="0.2">
      <c r="B7" s="62"/>
      <c r="C7" s="63"/>
      <c r="D7" s="64"/>
      <c r="E7" s="65"/>
      <c r="F7" s="72"/>
      <c r="G7" s="73"/>
      <c r="H7" s="74"/>
      <c r="I7" s="75"/>
      <c r="J7" s="63"/>
      <c r="K7" s="63"/>
      <c r="L7" s="63"/>
      <c r="M7" s="65"/>
      <c r="N7" s="75"/>
      <c r="O7" s="63"/>
      <c r="P7" s="63"/>
      <c r="Q7" s="63"/>
      <c r="R7" s="65"/>
      <c r="S7" s="109" t="str">
        <f t="shared" ref="S7:S22" si="0">IF(D7&lt;&gt;1, "", (IF(E7=1, (SUM(G7:R7)), (SUM(G7:M7)))))</f>
        <v/>
      </c>
      <c r="T7" s="110" t="str">
        <f t="shared" ref="T7:T22" si="1">IF(D7&lt;&gt;1,"",(IF(E7=1,125,108)))</f>
        <v/>
      </c>
      <c r="U7" s="109" t="str">
        <f t="shared" ref="U7:U22" si="2">IF(D7&lt;&gt;1,"", (S7/T7*100))</f>
        <v/>
      </c>
      <c r="V7" s="198" t="str">
        <f>IF(C7&lt;1,"",IF(F7=0,"FAIL",""))</f>
        <v/>
      </c>
      <c r="W7" s="199" t="str">
        <f>IF(D7&lt;&gt;1,"",IF(U7&lt;80,"FAIL",""))</f>
        <v/>
      </c>
      <c r="X7" s="3"/>
    </row>
    <row r="8" spans="2:24" s="1" customFormat="1" ht="13.5" customHeight="1" x14ac:dyDescent="0.2">
      <c r="B8" s="62"/>
      <c r="C8" s="63"/>
      <c r="D8" s="64"/>
      <c r="E8" s="65"/>
      <c r="F8" s="72"/>
      <c r="G8" s="73"/>
      <c r="H8" s="74"/>
      <c r="I8" s="75"/>
      <c r="J8" s="63"/>
      <c r="K8" s="63"/>
      <c r="L8" s="63"/>
      <c r="M8" s="65"/>
      <c r="N8" s="75"/>
      <c r="O8" s="63"/>
      <c r="P8" s="63"/>
      <c r="Q8" s="63"/>
      <c r="R8" s="65"/>
      <c r="S8" s="109" t="str">
        <f t="shared" si="0"/>
        <v/>
      </c>
      <c r="T8" s="110" t="str">
        <f t="shared" si="1"/>
        <v/>
      </c>
      <c r="U8" s="109" t="str">
        <f t="shared" si="2"/>
        <v/>
      </c>
      <c r="V8" s="198" t="str">
        <f t="shared" ref="V8:V24" si="3">IF(C8&lt;1,"",IF(F8=0,"FAIL",""))</f>
        <v/>
      </c>
      <c r="W8" s="199" t="str">
        <f t="shared" ref="W8:W24" si="4">IF(D8&lt;&gt;1,"",IF(U8&lt;80,"FAIL",""))</f>
        <v/>
      </c>
      <c r="X8" s="5"/>
    </row>
    <row r="9" spans="2:24" s="1" customFormat="1" ht="13.5" customHeight="1" x14ac:dyDescent="0.2">
      <c r="B9" s="62"/>
      <c r="C9" s="63"/>
      <c r="D9" s="64"/>
      <c r="E9" s="65"/>
      <c r="F9" s="72"/>
      <c r="G9" s="73"/>
      <c r="H9" s="74"/>
      <c r="I9" s="75"/>
      <c r="J9" s="63"/>
      <c r="K9" s="63"/>
      <c r="L9" s="63"/>
      <c r="M9" s="65"/>
      <c r="N9" s="75"/>
      <c r="O9" s="63"/>
      <c r="P9" s="63"/>
      <c r="Q9" s="63"/>
      <c r="R9" s="65"/>
      <c r="S9" s="109" t="str">
        <f t="shared" si="0"/>
        <v/>
      </c>
      <c r="T9" s="110" t="str">
        <f t="shared" si="1"/>
        <v/>
      </c>
      <c r="U9" s="109" t="str">
        <f t="shared" si="2"/>
        <v/>
      </c>
      <c r="V9" s="198" t="str">
        <f t="shared" si="3"/>
        <v/>
      </c>
      <c r="W9" s="199" t="str">
        <f t="shared" si="4"/>
        <v/>
      </c>
      <c r="X9" s="3"/>
    </row>
    <row r="10" spans="2:24" s="1" customFormat="1" ht="13.5" customHeight="1" x14ac:dyDescent="0.2">
      <c r="B10" s="62"/>
      <c r="C10" s="63"/>
      <c r="D10" s="64"/>
      <c r="E10" s="65"/>
      <c r="F10" s="72"/>
      <c r="G10" s="73"/>
      <c r="H10" s="74"/>
      <c r="I10" s="75"/>
      <c r="J10" s="63"/>
      <c r="K10" s="63"/>
      <c r="L10" s="63"/>
      <c r="M10" s="65"/>
      <c r="N10" s="75"/>
      <c r="O10" s="63"/>
      <c r="P10" s="63"/>
      <c r="Q10" s="63"/>
      <c r="R10" s="65"/>
      <c r="S10" s="109" t="str">
        <f t="shared" si="0"/>
        <v/>
      </c>
      <c r="T10" s="110" t="str">
        <f t="shared" si="1"/>
        <v/>
      </c>
      <c r="U10" s="109" t="str">
        <f t="shared" si="2"/>
        <v/>
      </c>
      <c r="V10" s="198" t="str">
        <f t="shared" si="3"/>
        <v/>
      </c>
      <c r="W10" s="199" t="str">
        <f t="shared" si="4"/>
        <v/>
      </c>
      <c r="X10" s="5"/>
    </row>
    <row r="11" spans="2:24" s="1" customFormat="1" ht="13.5" customHeight="1" x14ac:dyDescent="0.2">
      <c r="B11" s="62"/>
      <c r="C11" s="63"/>
      <c r="D11" s="64"/>
      <c r="E11" s="65"/>
      <c r="F11" s="72"/>
      <c r="G11" s="73"/>
      <c r="H11" s="74"/>
      <c r="I11" s="75"/>
      <c r="J11" s="63"/>
      <c r="K11" s="63"/>
      <c r="L11" s="63"/>
      <c r="M11" s="65"/>
      <c r="N11" s="75"/>
      <c r="O11" s="63"/>
      <c r="P11" s="63"/>
      <c r="Q11" s="63"/>
      <c r="R11" s="65"/>
      <c r="S11" s="109" t="str">
        <f t="shared" si="0"/>
        <v/>
      </c>
      <c r="T11" s="110" t="str">
        <f t="shared" si="1"/>
        <v/>
      </c>
      <c r="U11" s="109" t="str">
        <f t="shared" si="2"/>
        <v/>
      </c>
      <c r="V11" s="198" t="str">
        <f t="shared" si="3"/>
        <v/>
      </c>
      <c r="W11" s="199" t="str">
        <f t="shared" si="4"/>
        <v/>
      </c>
      <c r="X11" s="3"/>
    </row>
    <row r="12" spans="2:24" s="1" customFormat="1" ht="13.5" customHeight="1" x14ac:dyDescent="0.2">
      <c r="B12" s="62"/>
      <c r="C12" s="63"/>
      <c r="D12" s="64"/>
      <c r="E12" s="65"/>
      <c r="F12" s="72"/>
      <c r="G12" s="73"/>
      <c r="H12" s="74"/>
      <c r="I12" s="75"/>
      <c r="J12" s="63"/>
      <c r="K12" s="63"/>
      <c r="L12" s="63"/>
      <c r="M12" s="65"/>
      <c r="N12" s="75"/>
      <c r="O12" s="63"/>
      <c r="P12" s="63"/>
      <c r="Q12" s="63"/>
      <c r="R12" s="65"/>
      <c r="S12" s="109" t="str">
        <f t="shared" si="0"/>
        <v/>
      </c>
      <c r="T12" s="110" t="str">
        <f t="shared" si="1"/>
        <v/>
      </c>
      <c r="U12" s="109" t="str">
        <f t="shared" si="2"/>
        <v/>
      </c>
      <c r="V12" s="198" t="str">
        <f t="shared" si="3"/>
        <v/>
      </c>
      <c r="W12" s="199" t="str">
        <f t="shared" si="4"/>
        <v/>
      </c>
      <c r="X12" s="3"/>
    </row>
    <row r="13" spans="2:24" s="1" customFormat="1" ht="13.5" customHeight="1" x14ac:dyDescent="0.2">
      <c r="B13" s="62"/>
      <c r="C13" s="63"/>
      <c r="D13" s="64"/>
      <c r="E13" s="65"/>
      <c r="F13" s="72"/>
      <c r="G13" s="73"/>
      <c r="H13" s="74"/>
      <c r="I13" s="75"/>
      <c r="J13" s="63"/>
      <c r="K13" s="63"/>
      <c r="L13" s="63"/>
      <c r="M13" s="65"/>
      <c r="N13" s="75"/>
      <c r="O13" s="63"/>
      <c r="P13" s="63"/>
      <c r="Q13" s="63"/>
      <c r="R13" s="65"/>
      <c r="S13" s="109" t="str">
        <f t="shared" si="0"/>
        <v/>
      </c>
      <c r="T13" s="110" t="str">
        <f t="shared" si="1"/>
        <v/>
      </c>
      <c r="U13" s="109" t="str">
        <f t="shared" si="2"/>
        <v/>
      </c>
      <c r="V13" s="198" t="str">
        <f t="shared" si="3"/>
        <v/>
      </c>
      <c r="W13" s="199" t="str">
        <f t="shared" si="4"/>
        <v/>
      </c>
      <c r="X13" s="3"/>
    </row>
    <row r="14" spans="2:24" s="1" customFormat="1" ht="13.5" customHeight="1" x14ac:dyDescent="0.2">
      <c r="B14" s="62"/>
      <c r="C14" s="63"/>
      <c r="D14" s="64"/>
      <c r="E14" s="65"/>
      <c r="F14" s="72"/>
      <c r="G14" s="73"/>
      <c r="H14" s="74"/>
      <c r="I14" s="75"/>
      <c r="J14" s="63"/>
      <c r="K14" s="63"/>
      <c r="L14" s="63"/>
      <c r="M14" s="65"/>
      <c r="N14" s="75"/>
      <c r="O14" s="63"/>
      <c r="P14" s="63"/>
      <c r="Q14" s="63"/>
      <c r="R14" s="65"/>
      <c r="S14" s="109" t="str">
        <f t="shared" si="0"/>
        <v/>
      </c>
      <c r="T14" s="110" t="str">
        <f t="shared" si="1"/>
        <v/>
      </c>
      <c r="U14" s="109" t="str">
        <f t="shared" si="2"/>
        <v/>
      </c>
      <c r="V14" s="198" t="str">
        <f t="shared" si="3"/>
        <v/>
      </c>
      <c r="W14" s="199" t="str">
        <f t="shared" si="4"/>
        <v/>
      </c>
      <c r="X14" s="3"/>
    </row>
    <row r="15" spans="2:24" s="1" customFormat="1" ht="13.5" customHeight="1" x14ac:dyDescent="0.2">
      <c r="B15" s="62"/>
      <c r="C15" s="63"/>
      <c r="D15" s="64"/>
      <c r="E15" s="65"/>
      <c r="F15" s="72"/>
      <c r="G15" s="73"/>
      <c r="H15" s="74"/>
      <c r="I15" s="75"/>
      <c r="J15" s="63"/>
      <c r="K15" s="63"/>
      <c r="L15" s="63"/>
      <c r="M15" s="65"/>
      <c r="N15" s="75"/>
      <c r="O15" s="63"/>
      <c r="P15" s="63"/>
      <c r="Q15" s="63"/>
      <c r="R15" s="65"/>
      <c r="S15" s="109" t="str">
        <f t="shared" si="0"/>
        <v/>
      </c>
      <c r="T15" s="110" t="str">
        <f t="shared" si="1"/>
        <v/>
      </c>
      <c r="U15" s="109" t="str">
        <f t="shared" si="2"/>
        <v/>
      </c>
      <c r="V15" s="198" t="str">
        <f t="shared" si="3"/>
        <v/>
      </c>
      <c r="W15" s="199" t="str">
        <f t="shared" si="4"/>
        <v/>
      </c>
      <c r="X15" s="5"/>
    </row>
    <row r="16" spans="2:24" s="1" customFormat="1" ht="13.5" customHeight="1" x14ac:dyDescent="0.2">
      <c r="B16" s="62"/>
      <c r="C16" s="63"/>
      <c r="D16" s="64"/>
      <c r="E16" s="65"/>
      <c r="F16" s="72"/>
      <c r="G16" s="73"/>
      <c r="H16" s="74"/>
      <c r="I16" s="75"/>
      <c r="J16" s="63"/>
      <c r="K16" s="63"/>
      <c r="L16" s="63"/>
      <c r="M16" s="65"/>
      <c r="N16" s="75"/>
      <c r="O16" s="63"/>
      <c r="P16" s="63"/>
      <c r="Q16" s="63"/>
      <c r="R16" s="65"/>
      <c r="S16" s="109" t="str">
        <f t="shared" si="0"/>
        <v/>
      </c>
      <c r="T16" s="110" t="str">
        <f t="shared" si="1"/>
        <v/>
      </c>
      <c r="U16" s="109" t="str">
        <f t="shared" si="2"/>
        <v/>
      </c>
      <c r="V16" s="198" t="str">
        <f t="shared" si="3"/>
        <v/>
      </c>
      <c r="W16" s="199" t="str">
        <f t="shared" si="4"/>
        <v/>
      </c>
      <c r="X16" s="5"/>
    </row>
    <row r="17" spans="2:24" s="1" customFormat="1" ht="13.5" customHeight="1" x14ac:dyDescent="0.2">
      <c r="B17" s="62"/>
      <c r="C17" s="63"/>
      <c r="D17" s="64"/>
      <c r="E17" s="65"/>
      <c r="F17" s="72"/>
      <c r="G17" s="73"/>
      <c r="H17" s="74"/>
      <c r="I17" s="75"/>
      <c r="J17" s="63"/>
      <c r="K17" s="63"/>
      <c r="L17" s="63"/>
      <c r="M17" s="65"/>
      <c r="N17" s="75"/>
      <c r="O17" s="63"/>
      <c r="P17" s="63"/>
      <c r="Q17" s="63"/>
      <c r="R17" s="65"/>
      <c r="S17" s="109" t="str">
        <f t="shared" si="0"/>
        <v/>
      </c>
      <c r="T17" s="110" t="str">
        <f t="shared" si="1"/>
        <v/>
      </c>
      <c r="U17" s="109" t="str">
        <f t="shared" si="2"/>
        <v/>
      </c>
      <c r="V17" s="198" t="str">
        <f t="shared" si="3"/>
        <v/>
      </c>
      <c r="W17" s="199" t="str">
        <f t="shared" si="4"/>
        <v/>
      </c>
      <c r="X17" s="5"/>
    </row>
    <row r="18" spans="2:24" s="1" customFormat="1" ht="13.5" customHeight="1" x14ac:dyDescent="0.2">
      <c r="B18" s="62"/>
      <c r="C18" s="63"/>
      <c r="D18" s="64"/>
      <c r="E18" s="65"/>
      <c r="F18" s="72"/>
      <c r="G18" s="73"/>
      <c r="H18" s="74"/>
      <c r="I18" s="75"/>
      <c r="J18" s="63"/>
      <c r="K18" s="63"/>
      <c r="L18" s="63"/>
      <c r="M18" s="65"/>
      <c r="N18" s="75"/>
      <c r="O18" s="63"/>
      <c r="P18" s="63"/>
      <c r="Q18" s="63" t="s">
        <v>87</v>
      </c>
      <c r="R18" s="65"/>
      <c r="S18" s="109" t="str">
        <f t="shared" si="0"/>
        <v/>
      </c>
      <c r="T18" s="110" t="str">
        <f t="shared" si="1"/>
        <v/>
      </c>
      <c r="U18" s="109" t="str">
        <f t="shared" si="2"/>
        <v/>
      </c>
      <c r="V18" s="198" t="str">
        <f t="shared" si="3"/>
        <v/>
      </c>
      <c r="W18" s="199" t="str">
        <f t="shared" si="4"/>
        <v/>
      </c>
      <c r="X18" s="3"/>
    </row>
    <row r="19" spans="2:24" s="1" customFormat="1" ht="13.5" customHeight="1" x14ac:dyDescent="0.2">
      <c r="B19" s="62"/>
      <c r="C19" s="63"/>
      <c r="D19" s="64"/>
      <c r="E19" s="65"/>
      <c r="F19" s="72"/>
      <c r="G19" s="73"/>
      <c r="H19" s="74"/>
      <c r="I19" s="75"/>
      <c r="J19" s="63"/>
      <c r="K19" s="63"/>
      <c r="L19" s="63"/>
      <c r="M19" s="65"/>
      <c r="N19" s="75"/>
      <c r="O19" s="63"/>
      <c r="P19" s="63"/>
      <c r="Q19" s="63"/>
      <c r="R19" s="65"/>
      <c r="S19" s="109" t="str">
        <f t="shared" si="0"/>
        <v/>
      </c>
      <c r="T19" s="110" t="str">
        <f t="shared" si="1"/>
        <v/>
      </c>
      <c r="U19" s="109" t="str">
        <f t="shared" si="2"/>
        <v/>
      </c>
      <c r="V19" s="198" t="str">
        <f t="shared" si="3"/>
        <v/>
      </c>
      <c r="W19" s="199" t="str">
        <f t="shared" si="4"/>
        <v/>
      </c>
      <c r="X19" s="3"/>
    </row>
    <row r="20" spans="2:24" s="1" customFormat="1" ht="13.5" customHeight="1" x14ac:dyDescent="0.2">
      <c r="B20" s="62"/>
      <c r="C20" s="63"/>
      <c r="D20" s="64"/>
      <c r="E20" s="65"/>
      <c r="F20" s="72"/>
      <c r="G20" s="73"/>
      <c r="H20" s="74"/>
      <c r="I20" s="75"/>
      <c r="J20" s="63"/>
      <c r="K20" s="63"/>
      <c r="L20" s="63"/>
      <c r="M20" s="65"/>
      <c r="N20" s="75"/>
      <c r="O20" s="63"/>
      <c r="P20" s="63"/>
      <c r="Q20" s="63"/>
      <c r="R20" s="65"/>
      <c r="S20" s="109" t="str">
        <f t="shared" si="0"/>
        <v/>
      </c>
      <c r="T20" s="110" t="str">
        <f t="shared" si="1"/>
        <v/>
      </c>
      <c r="U20" s="109" t="str">
        <f t="shared" si="2"/>
        <v/>
      </c>
      <c r="V20" s="198" t="str">
        <f t="shared" si="3"/>
        <v/>
      </c>
      <c r="W20" s="199" t="str">
        <f t="shared" si="4"/>
        <v/>
      </c>
      <c r="X20" s="3"/>
    </row>
    <row r="21" spans="2:24" s="1" customFormat="1" ht="13.5" customHeight="1" x14ac:dyDescent="0.2">
      <c r="B21" s="76"/>
      <c r="C21" s="77"/>
      <c r="D21" s="78"/>
      <c r="E21" s="79"/>
      <c r="F21" s="80"/>
      <c r="G21" s="81"/>
      <c r="H21" s="82"/>
      <c r="I21" s="83"/>
      <c r="J21" s="77"/>
      <c r="K21" s="77"/>
      <c r="L21" s="77"/>
      <c r="M21" s="79"/>
      <c r="N21" s="83"/>
      <c r="O21" s="77"/>
      <c r="P21" s="77"/>
      <c r="Q21" s="77"/>
      <c r="R21" s="79"/>
      <c r="S21" s="109" t="str">
        <f t="shared" si="0"/>
        <v/>
      </c>
      <c r="T21" s="110" t="str">
        <f t="shared" si="1"/>
        <v/>
      </c>
      <c r="U21" s="109" t="str">
        <f t="shared" si="2"/>
        <v/>
      </c>
      <c r="V21" s="200" t="str">
        <f t="shared" si="3"/>
        <v/>
      </c>
      <c r="W21" s="199" t="str">
        <f t="shared" si="4"/>
        <v/>
      </c>
      <c r="X21" s="3"/>
    </row>
    <row r="22" spans="2:24" s="1" customFormat="1" ht="13.5" customHeight="1" x14ac:dyDescent="0.2">
      <c r="B22" s="76"/>
      <c r="C22" s="77"/>
      <c r="D22" s="78"/>
      <c r="E22" s="79"/>
      <c r="F22" s="80"/>
      <c r="G22" s="81"/>
      <c r="H22" s="82"/>
      <c r="I22" s="83"/>
      <c r="J22" s="77"/>
      <c r="K22" s="77"/>
      <c r="L22" s="77"/>
      <c r="M22" s="79"/>
      <c r="N22" s="83"/>
      <c r="O22" s="77"/>
      <c r="P22" s="77"/>
      <c r="Q22" s="77"/>
      <c r="R22" s="79"/>
      <c r="S22" s="109" t="str">
        <f t="shared" si="0"/>
        <v/>
      </c>
      <c r="T22" s="110" t="str">
        <f t="shared" si="1"/>
        <v/>
      </c>
      <c r="U22" s="109" t="str">
        <f t="shared" si="2"/>
        <v/>
      </c>
      <c r="V22" s="200" t="str">
        <f t="shared" si="3"/>
        <v/>
      </c>
      <c r="W22" s="199" t="str">
        <f t="shared" si="4"/>
        <v/>
      </c>
      <c r="X22" s="3"/>
    </row>
    <row r="23" spans="2:24" s="1" customFormat="1" ht="13.5" customHeight="1" x14ac:dyDescent="0.2">
      <c r="B23" s="76"/>
      <c r="C23" s="77"/>
      <c r="D23" s="78"/>
      <c r="E23" s="79"/>
      <c r="F23" s="80"/>
      <c r="G23" s="81"/>
      <c r="H23" s="82"/>
      <c r="I23" s="83"/>
      <c r="J23" s="77"/>
      <c r="K23" s="77"/>
      <c r="L23" s="77"/>
      <c r="M23" s="79"/>
      <c r="N23" s="83"/>
      <c r="O23" s="77"/>
      <c r="P23" s="77"/>
      <c r="Q23" s="77"/>
      <c r="R23" s="79"/>
      <c r="S23" s="110" t="str">
        <f>IF(D23&lt;&gt;1, "", (IF(E23=1, (SUM(G23:R23)), (SUM(G23:M23)))))</f>
        <v/>
      </c>
      <c r="T23" s="110" t="str">
        <f>IF(D23&lt;&gt;1,"",(IF(E23=1,SUM($F$5:$R$5),SUM($F$5:$M$5))))</f>
        <v/>
      </c>
      <c r="U23" s="110" t="str">
        <f>IF(D23&lt;&gt;1,"", (S23/T23*100))</f>
        <v/>
      </c>
      <c r="V23" s="200" t="str">
        <f t="shared" si="3"/>
        <v/>
      </c>
      <c r="W23" s="199" t="str">
        <f t="shared" si="4"/>
        <v/>
      </c>
      <c r="X23" s="3"/>
    </row>
    <row r="24" spans="2:24" s="1" customFormat="1" ht="13.5" customHeight="1" thickBot="1" x14ac:dyDescent="0.25">
      <c r="B24" s="84"/>
      <c r="C24" s="85"/>
      <c r="D24" s="86"/>
      <c r="E24" s="87"/>
      <c r="F24" s="88"/>
      <c r="G24" s="89"/>
      <c r="H24" s="90"/>
      <c r="I24" s="91"/>
      <c r="J24" s="85"/>
      <c r="K24" s="85"/>
      <c r="L24" s="85"/>
      <c r="M24" s="87"/>
      <c r="N24" s="92"/>
      <c r="O24" s="93"/>
      <c r="P24" s="93"/>
      <c r="Q24" s="93"/>
      <c r="R24" s="94"/>
      <c r="S24" s="111" t="str">
        <f>IF(D24&lt;&gt;1, "", (IF(E24=1, (SUM(G24:R24)), (SUM(G24:M24)))))</f>
        <v/>
      </c>
      <c r="T24" s="111" t="str">
        <f>IF(D24&lt;&gt;1,"",(IF(E24=1,SUM($F$5:$R$5),SUM($F$5:$M$5))))</f>
        <v/>
      </c>
      <c r="U24" s="111" t="str">
        <f>IF(D24&lt;&gt;1,"", (S24/T24*100))</f>
        <v/>
      </c>
      <c r="V24" s="201" t="str">
        <f t="shared" si="3"/>
        <v/>
      </c>
      <c r="W24" s="202" t="str">
        <f t="shared" si="4"/>
        <v/>
      </c>
      <c r="X24" s="3"/>
    </row>
    <row r="25" spans="2:24" s="1" customFormat="1" ht="13.5" customHeight="1" thickBot="1" x14ac:dyDescent="0.3">
      <c r="B25" s="427" t="s">
        <v>12</v>
      </c>
      <c r="C25" s="428"/>
      <c r="D25" s="428"/>
      <c r="E25" s="429"/>
      <c r="F25" s="193">
        <f>SUM(F6:F24)</f>
        <v>0</v>
      </c>
      <c r="G25" s="194">
        <f>SUM(G6:G24)</f>
        <v>0</v>
      </c>
      <c r="H25" s="195">
        <f>SUM(H6:H24)</f>
        <v>0</v>
      </c>
      <c r="I25" s="203">
        <f>SUM(I6:I24)</f>
        <v>0</v>
      </c>
      <c r="J25" s="204">
        <f t="shared" ref="J25:R25" si="5">SUM(J6:J24)</f>
        <v>0</v>
      </c>
      <c r="K25" s="204">
        <f t="shared" si="5"/>
        <v>0</v>
      </c>
      <c r="L25" s="204">
        <f t="shared" si="5"/>
        <v>0</v>
      </c>
      <c r="M25" s="205">
        <f t="shared" si="5"/>
        <v>0</v>
      </c>
      <c r="N25" s="203">
        <f t="shared" si="5"/>
        <v>0</v>
      </c>
      <c r="O25" s="204">
        <f t="shared" si="5"/>
        <v>0</v>
      </c>
      <c r="P25" s="204">
        <f t="shared" si="5"/>
        <v>0</v>
      </c>
      <c r="Q25" s="204">
        <f t="shared" si="5"/>
        <v>0</v>
      </c>
      <c r="R25" s="205">
        <f t="shared" si="5"/>
        <v>0</v>
      </c>
      <c r="S25" s="95"/>
      <c r="T25" s="95"/>
      <c r="U25" s="96"/>
      <c r="V25" s="47"/>
      <c r="W25" s="141"/>
      <c r="X25" s="3"/>
    </row>
    <row r="26" spans="2:24" ht="13.5" customHeight="1" thickBot="1" x14ac:dyDescent="0.3">
      <c r="B26" s="430" t="s">
        <v>13</v>
      </c>
      <c r="C26" s="431"/>
      <c r="D26" s="431"/>
      <c r="E26" s="432"/>
      <c r="F26" s="193">
        <f>F5*COUNT(C6:C24)</f>
        <v>0</v>
      </c>
      <c r="G26" s="194">
        <f>G5*COUNT(D6:D24)</f>
        <v>0</v>
      </c>
      <c r="H26" s="195">
        <f>H5*COUNT(D6:D24)</f>
        <v>0</v>
      </c>
      <c r="I26" s="203">
        <f>I5*COUNT(D6:D24)</f>
        <v>0</v>
      </c>
      <c r="J26" s="204">
        <f>J5*COUNT(D6:D24)</f>
        <v>0</v>
      </c>
      <c r="K26" s="204">
        <f>K5*COUNT(D6:D24)</f>
        <v>0</v>
      </c>
      <c r="L26" s="204">
        <f>L5*COUNT(D6:D24)</f>
        <v>0</v>
      </c>
      <c r="M26" s="205">
        <f>M5*COUNT(D6:D24)</f>
        <v>0</v>
      </c>
      <c r="N26" s="203">
        <f>N5*COUNT(E6:E24)</f>
        <v>0</v>
      </c>
      <c r="O26" s="204">
        <f>O5*COUNT(E6:E24)</f>
        <v>0</v>
      </c>
      <c r="P26" s="204">
        <f>P5*COUNT(E6:E24)</f>
        <v>0</v>
      </c>
      <c r="Q26" s="204">
        <f>Q5*COUNT(E6:E24)</f>
        <v>0</v>
      </c>
      <c r="R26" s="205">
        <f>R5*COUNT(E6:E24)</f>
        <v>0</v>
      </c>
      <c r="S26" s="95"/>
      <c r="T26" s="95"/>
      <c r="U26" s="96"/>
      <c r="V26" s="47"/>
      <c r="W26" s="141"/>
    </row>
    <row r="27" spans="2:24" ht="13.5" thickBot="1" x14ac:dyDescent="0.25">
      <c r="B27" s="430" t="s">
        <v>17</v>
      </c>
      <c r="C27" s="431"/>
      <c r="D27" s="431"/>
      <c r="E27" s="432"/>
      <c r="F27" s="193" t="e">
        <f>F25/F26*100</f>
        <v>#DIV/0!</v>
      </c>
      <c r="G27" s="194" t="e">
        <f>G25/G26*100</f>
        <v>#DIV/0!</v>
      </c>
      <c r="H27" s="195" t="e">
        <f>H25/H26*100</f>
        <v>#DIV/0!</v>
      </c>
      <c r="I27" s="203" t="e">
        <f t="shared" ref="I27:R27" si="6">I25/I26*100</f>
        <v>#DIV/0!</v>
      </c>
      <c r="J27" s="204" t="e">
        <f t="shared" si="6"/>
        <v>#DIV/0!</v>
      </c>
      <c r="K27" s="204" t="e">
        <f t="shared" si="6"/>
        <v>#DIV/0!</v>
      </c>
      <c r="L27" s="204" t="e">
        <f t="shared" si="6"/>
        <v>#DIV/0!</v>
      </c>
      <c r="M27" s="205" t="e">
        <f t="shared" si="6"/>
        <v>#DIV/0!</v>
      </c>
      <c r="N27" s="203" t="e">
        <f t="shared" si="6"/>
        <v>#DIV/0!</v>
      </c>
      <c r="O27" s="204" t="e">
        <f t="shared" si="6"/>
        <v>#DIV/0!</v>
      </c>
      <c r="P27" s="204" t="e">
        <f t="shared" si="6"/>
        <v>#DIV/0!</v>
      </c>
      <c r="Q27" s="204" t="e">
        <f t="shared" si="6"/>
        <v>#DIV/0!</v>
      </c>
      <c r="R27" s="205" t="e">
        <f t="shared" si="6"/>
        <v>#DIV/0!</v>
      </c>
      <c r="S27" s="333" t="s">
        <v>121</v>
      </c>
      <c r="T27" s="333"/>
      <c r="U27" s="333"/>
      <c r="V27" s="333"/>
      <c r="W27" s="334"/>
    </row>
    <row r="28" spans="2:24" ht="13.5" thickBot="1" x14ac:dyDescent="0.25">
      <c r="B28" s="433" t="s">
        <v>106</v>
      </c>
      <c r="C28" s="434"/>
      <c r="D28" s="434"/>
      <c r="E28" s="435"/>
      <c r="F28" s="188" t="e">
        <f>IF(F27&lt;90, "FAIL","")</f>
        <v>#DIV/0!</v>
      </c>
      <c r="G28" s="189" t="e">
        <f>IF(G27&lt;90, "FAIL","")</f>
        <v>#DIV/0!</v>
      </c>
      <c r="H28" s="190" t="e">
        <f>IF(H27&lt;90, "FAIL","")</f>
        <v>#DIV/0!</v>
      </c>
      <c r="I28" s="191" t="e">
        <f>IF(I27&lt;80, "FAIL","")</f>
        <v>#DIV/0!</v>
      </c>
      <c r="J28" s="190" t="e">
        <f>IF(J27&lt;80, "FAIL","")</f>
        <v>#DIV/0!</v>
      </c>
      <c r="K28" s="190" t="e">
        <f>IF(K27&lt;80, "FAIL","")</f>
        <v>#DIV/0!</v>
      </c>
      <c r="L28" s="190" t="e">
        <f>IF(L27&lt;80, "FAIL","")</f>
        <v>#DIV/0!</v>
      </c>
      <c r="M28" s="192" t="e">
        <f>IF(M27&lt;80, "FAIL","")</f>
        <v>#DIV/0!</v>
      </c>
      <c r="N28" s="142"/>
      <c r="O28" s="143"/>
      <c r="P28" s="143"/>
      <c r="Q28" s="143"/>
      <c r="R28" s="143"/>
      <c r="S28" s="336"/>
      <c r="T28" s="336"/>
      <c r="U28" s="336"/>
      <c r="V28" s="336"/>
      <c r="W28" s="337"/>
    </row>
    <row r="29" spans="2:24" s="2" customFormat="1" x14ac:dyDescent="0.2">
      <c r="B29" s="48"/>
      <c r="C29" s="48"/>
      <c r="D29" s="48"/>
      <c r="E29" s="48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9"/>
      <c r="T29" s="49"/>
      <c r="U29" s="49"/>
      <c r="V29" s="49"/>
      <c r="W29" s="49"/>
      <c r="X29" s="30"/>
    </row>
    <row r="30" spans="2:24" s="2" customFormat="1" x14ac:dyDescent="0.2">
      <c r="B30" s="48" t="s">
        <v>39</v>
      </c>
      <c r="C30" s="48"/>
      <c r="D30" s="48"/>
      <c r="E30" s="48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9"/>
      <c r="T30" s="49"/>
      <c r="U30" s="49"/>
      <c r="V30" s="49"/>
      <c r="W30" s="49"/>
      <c r="X30" s="30"/>
    </row>
    <row r="31" spans="2:24" x14ac:dyDescent="0.2">
      <c r="B31" s="48" t="s">
        <v>93</v>
      </c>
      <c r="C31" s="48"/>
      <c r="D31" s="48"/>
      <c r="E31" s="48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9"/>
      <c r="T31" s="49"/>
      <c r="U31" s="49"/>
      <c r="V31" s="49"/>
      <c r="W31" s="49"/>
    </row>
    <row r="32" spans="2:24" x14ac:dyDescent="0.2">
      <c r="B32" s="48" t="s">
        <v>42</v>
      </c>
      <c r="C32" s="48"/>
      <c r="D32" s="48"/>
      <c r="E32" s="48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9"/>
      <c r="T32" s="49"/>
      <c r="U32" s="49"/>
      <c r="V32" s="49"/>
      <c r="W32" s="49"/>
    </row>
    <row r="33" spans="2:23" x14ac:dyDescent="0.2">
      <c r="B33" s="48" t="s">
        <v>110</v>
      </c>
      <c r="C33" s="48"/>
      <c r="D33" s="48"/>
      <c r="E33" s="48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  <c r="T33" s="49"/>
      <c r="U33" s="49"/>
      <c r="V33" s="49"/>
      <c r="W33" s="49"/>
    </row>
    <row r="34" spans="2:23" ht="8.25" customHeight="1" x14ac:dyDescent="0.2">
      <c r="B34" s="48"/>
      <c r="C34" s="48"/>
      <c r="D34" s="48"/>
      <c r="E34" s="48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9"/>
      <c r="T34" s="49"/>
      <c r="U34" s="49"/>
      <c r="V34" s="49"/>
      <c r="W34" s="49"/>
    </row>
    <row r="35" spans="2:23" x14ac:dyDescent="0.2">
      <c r="B35" s="50" t="s">
        <v>105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2"/>
      <c r="T35" s="51"/>
      <c r="U35" s="51"/>
      <c r="V35" s="51"/>
      <c r="W35" s="51"/>
    </row>
    <row r="36" spans="2:23" x14ac:dyDescent="0.2">
      <c r="B36" s="53" t="s">
        <v>109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</row>
    <row r="37" spans="2:23" x14ac:dyDescent="0.2">
      <c r="B37" s="53" t="s">
        <v>40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</row>
    <row r="38" spans="2:23" x14ac:dyDescent="0.2"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</row>
    <row r="39" spans="2:23" x14ac:dyDescent="0.2">
      <c r="B39" s="50" t="s">
        <v>104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</row>
    <row r="40" spans="2:23" x14ac:dyDescent="0.2">
      <c r="B40" s="53" t="s">
        <v>18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</row>
    <row r="41" spans="2:23" x14ac:dyDescent="0.2">
      <c r="B41" s="53" t="s">
        <v>111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</row>
    <row r="42" spans="2:23" x14ac:dyDescent="0.2">
      <c r="B42" s="53" t="s">
        <v>19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1"/>
      <c r="U42" s="97"/>
      <c r="V42" s="51"/>
      <c r="W42" s="51"/>
    </row>
    <row r="43" spans="2:23" x14ac:dyDescent="0.2">
      <c r="B43" s="50"/>
      <c r="T43" s="9"/>
    </row>
    <row r="55" spans="21:23" x14ac:dyDescent="0.2">
      <c r="U55" s="9"/>
    </row>
    <row r="57" spans="21:23" x14ac:dyDescent="0.2">
      <c r="W57" s="8"/>
    </row>
  </sheetData>
  <mergeCells count="18">
    <mergeCell ref="B25:E25"/>
    <mergeCell ref="B26:E26"/>
    <mergeCell ref="B27:E27"/>
    <mergeCell ref="B28:E28"/>
    <mergeCell ref="S27:W28"/>
    <mergeCell ref="B2:W2"/>
    <mergeCell ref="W3:W5"/>
    <mergeCell ref="S3:S5"/>
    <mergeCell ref="F3:H3"/>
    <mergeCell ref="V3:V5"/>
    <mergeCell ref="T3:T5"/>
    <mergeCell ref="U3:U5"/>
    <mergeCell ref="I3:M3"/>
    <mergeCell ref="N3:R3"/>
    <mergeCell ref="B3:B5"/>
    <mergeCell ref="C3:C5"/>
    <mergeCell ref="D3:D5"/>
    <mergeCell ref="E3:E5"/>
  </mergeCells>
  <phoneticPr fontId="1" type="noConversion"/>
  <pageMargins left="0.3" right="0.3" top="0.3" bottom="0.3" header="0.5" footer="0.5"/>
  <pageSetup scale="78" orientation="landscape" r:id="rId1"/>
  <headerFooter alignWithMargins="0">
    <oddFooter>&amp;L&amp;1#&amp;"Calibri"&amp;11&amp;K000000Classification: Protected 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6"/>
  <sheetViews>
    <sheetView showGridLines="0" zoomScaleNormal="100" workbookViewId="0"/>
  </sheetViews>
  <sheetFormatPr defaultRowHeight="12.75" x14ac:dyDescent="0.2"/>
  <cols>
    <col min="1" max="1" width="2.7109375" customWidth="1"/>
    <col min="2" max="2" width="20.7109375" customWidth="1"/>
    <col min="3" max="12" width="7.7109375" customWidth="1"/>
    <col min="13" max="13" width="7.42578125" customWidth="1"/>
    <col min="14" max="14" width="21.5703125" customWidth="1"/>
    <col min="15" max="40" width="3.7109375" customWidth="1"/>
  </cols>
  <sheetData>
    <row r="1" spans="2:14" ht="13.5" thickBot="1" x14ac:dyDescent="0.25"/>
    <row r="2" spans="2:14" ht="21" thickBot="1" x14ac:dyDescent="0.35">
      <c r="B2" s="442" t="s">
        <v>126</v>
      </c>
      <c r="C2" s="443"/>
      <c r="D2" s="443"/>
      <c r="E2" s="443"/>
      <c r="F2" s="443"/>
      <c r="G2" s="443"/>
      <c r="H2" s="443"/>
      <c r="I2" s="443"/>
      <c r="J2" s="443"/>
      <c r="K2" s="443"/>
      <c r="L2" s="444"/>
      <c r="M2" s="28"/>
      <c r="N2" s="28"/>
    </row>
    <row r="3" spans="2:14" ht="13.5" customHeight="1" x14ac:dyDescent="0.2">
      <c r="B3" s="436" t="s">
        <v>44</v>
      </c>
      <c r="C3" s="439" t="s">
        <v>0</v>
      </c>
      <c r="D3" s="348" t="s">
        <v>6</v>
      </c>
      <c r="E3" s="348"/>
      <c r="F3" s="348"/>
      <c r="G3" s="449"/>
      <c r="H3" s="450" t="s">
        <v>14</v>
      </c>
      <c r="I3" s="349" t="s">
        <v>15</v>
      </c>
      <c r="J3" s="349" t="s">
        <v>11</v>
      </c>
      <c r="K3" s="446" t="s">
        <v>27</v>
      </c>
      <c r="L3" s="352" t="s">
        <v>28</v>
      </c>
    </row>
    <row r="4" spans="2:14" s="1" customFormat="1" ht="66" customHeight="1" x14ac:dyDescent="0.2">
      <c r="B4" s="437"/>
      <c r="C4" s="440"/>
      <c r="D4" s="206" t="s">
        <v>2</v>
      </c>
      <c r="E4" s="125" t="s">
        <v>3</v>
      </c>
      <c r="F4" s="125" t="s">
        <v>4</v>
      </c>
      <c r="G4" s="126" t="s">
        <v>5</v>
      </c>
      <c r="H4" s="451"/>
      <c r="I4" s="453"/>
      <c r="J4" s="453"/>
      <c r="K4" s="447"/>
      <c r="L4" s="353"/>
    </row>
    <row r="5" spans="2:14" ht="13.5" customHeight="1" thickBot="1" x14ac:dyDescent="0.3">
      <c r="B5" s="438"/>
      <c r="C5" s="441"/>
      <c r="D5" s="207">
        <v>10</v>
      </c>
      <c r="E5" s="37">
        <v>10</v>
      </c>
      <c r="F5" s="37">
        <v>12</v>
      </c>
      <c r="G5" s="112">
        <v>6</v>
      </c>
      <c r="H5" s="452"/>
      <c r="I5" s="454"/>
      <c r="J5" s="454"/>
      <c r="K5" s="448"/>
      <c r="L5" s="445"/>
    </row>
    <row r="6" spans="2:14" s="1" customFormat="1" ht="13.5" customHeight="1" x14ac:dyDescent="0.2">
      <c r="B6" s="38"/>
      <c r="C6" s="113"/>
      <c r="D6" s="113"/>
      <c r="E6" s="113"/>
      <c r="F6" s="113"/>
      <c r="G6" s="114"/>
      <c r="H6" s="119" t="str">
        <f>IF(C6&gt;0, (SUM(E6:G6)),"")</f>
        <v/>
      </c>
      <c r="I6" s="120" t="str">
        <f>IF(C6&gt;0, 28,"")</f>
        <v/>
      </c>
      <c r="J6" s="120" t="str">
        <f>IF(C6&gt;0,(H6/I6*100),"")</f>
        <v/>
      </c>
      <c r="K6" s="208" t="str">
        <f>IF(C6&lt;1, "", IF(D6=0, "FAIL",""))</f>
        <v/>
      </c>
      <c r="L6" s="209" t="str">
        <f>IF(C6&lt;1,"",IF(J6&lt;80,"FAIL",""))</f>
        <v/>
      </c>
    </row>
    <row r="7" spans="2:14" s="1" customFormat="1" ht="13.5" customHeight="1" x14ac:dyDescent="0.2">
      <c r="B7" s="41"/>
      <c r="C7" s="43"/>
      <c r="D7" s="43"/>
      <c r="E7" s="43"/>
      <c r="F7" s="43"/>
      <c r="G7" s="115"/>
      <c r="H7" s="121" t="str">
        <f t="shared" ref="H7:H24" si="0">IF(C7&gt;0, (SUM(E7:G7)),"")</f>
        <v/>
      </c>
      <c r="I7" s="122" t="str">
        <f t="shared" ref="I7:I24" si="1">IF(C7&gt;0, 28,"")</f>
        <v/>
      </c>
      <c r="J7" s="122" t="str">
        <f t="shared" ref="J7:J24" si="2">IF(C7&gt;0,(H7/I7*100),"")</f>
        <v/>
      </c>
      <c r="K7" s="210" t="str">
        <f t="shared" ref="K7:K24" si="3">IF(C7&lt;1, "", IF(D7=0, "FAIL",""))</f>
        <v/>
      </c>
      <c r="L7" s="211" t="str">
        <f t="shared" ref="L7:L24" si="4">IF(C7&lt;1,"",IF(J7&lt;80,"FAIL",""))</f>
        <v/>
      </c>
    </row>
    <row r="8" spans="2:14" s="1" customFormat="1" ht="13.5" customHeight="1" x14ac:dyDescent="0.2">
      <c r="B8" s="41"/>
      <c r="C8" s="43"/>
      <c r="D8" s="43"/>
      <c r="E8" s="43"/>
      <c r="F8" s="43"/>
      <c r="G8" s="115"/>
      <c r="H8" s="121" t="str">
        <f t="shared" si="0"/>
        <v/>
      </c>
      <c r="I8" s="122" t="str">
        <f t="shared" si="1"/>
        <v/>
      </c>
      <c r="J8" s="122" t="str">
        <f t="shared" si="2"/>
        <v/>
      </c>
      <c r="K8" s="210" t="str">
        <f t="shared" si="3"/>
        <v/>
      </c>
      <c r="L8" s="211" t="str">
        <f t="shared" si="4"/>
        <v/>
      </c>
    </row>
    <row r="9" spans="2:14" s="1" customFormat="1" ht="13.5" customHeight="1" x14ac:dyDescent="0.2">
      <c r="B9" s="41"/>
      <c r="C9" s="43"/>
      <c r="D9" s="43"/>
      <c r="E9" s="43"/>
      <c r="F9" s="43"/>
      <c r="G9" s="115"/>
      <c r="H9" s="121" t="str">
        <f t="shared" si="0"/>
        <v/>
      </c>
      <c r="I9" s="122" t="str">
        <f t="shared" si="1"/>
        <v/>
      </c>
      <c r="J9" s="122" t="str">
        <f t="shared" si="2"/>
        <v/>
      </c>
      <c r="K9" s="210" t="str">
        <f t="shared" si="3"/>
        <v/>
      </c>
      <c r="L9" s="211" t="str">
        <f t="shared" si="4"/>
        <v/>
      </c>
    </row>
    <row r="10" spans="2:14" s="1" customFormat="1" ht="13.5" customHeight="1" x14ac:dyDescent="0.2">
      <c r="B10" s="41"/>
      <c r="C10" s="43"/>
      <c r="D10" s="43"/>
      <c r="E10" s="43"/>
      <c r="F10" s="43"/>
      <c r="G10" s="115"/>
      <c r="H10" s="121" t="str">
        <f t="shared" si="0"/>
        <v/>
      </c>
      <c r="I10" s="122" t="str">
        <f t="shared" si="1"/>
        <v/>
      </c>
      <c r="J10" s="122" t="str">
        <f t="shared" si="2"/>
        <v/>
      </c>
      <c r="K10" s="210" t="str">
        <f t="shared" si="3"/>
        <v/>
      </c>
      <c r="L10" s="211" t="str">
        <f t="shared" si="4"/>
        <v/>
      </c>
    </row>
    <row r="11" spans="2:14" s="1" customFormat="1" ht="13.5" customHeight="1" x14ac:dyDescent="0.2">
      <c r="B11" s="41"/>
      <c r="C11" s="43"/>
      <c r="D11" s="43"/>
      <c r="E11" s="43"/>
      <c r="F11" s="43"/>
      <c r="G11" s="115"/>
      <c r="H11" s="121" t="str">
        <f t="shared" si="0"/>
        <v/>
      </c>
      <c r="I11" s="122" t="str">
        <f t="shared" si="1"/>
        <v/>
      </c>
      <c r="J11" s="122" t="str">
        <f t="shared" si="2"/>
        <v/>
      </c>
      <c r="K11" s="210" t="str">
        <f t="shared" si="3"/>
        <v/>
      </c>
      <c r="L11" s="211" t="str">
        <f t="shared" si="4"/>
        <v/>
      </c>
    </row>
    <row r="12" spans="2:14" s="1" customFormat="1" ht="13.5" customHeight="1" x14ac:dyDescent="0.2">
      <c r="B12" s="41"/>
      <c r="C12" s="43"/>
      <c r="D12" s="43"/>
      <c r="E12" s="43"/>
      <c r="F12" s="43"/>
      <c r="G12" s="115"/>
      <c r="H12" s="121" t="str">
        <f t="shared" si="0"/>
        <v/>
      </c>
      <c r="I12" s="122" t="str">
        <f t="shared" si="1"/>
        <v/>
      </c>
      <c r="J12" s="122" t="str">
        <f t="shared" si="2"/>
        <v/>
      </c>
      <c r="K12" s="210" t="str">
        <f t="shared" si="3"/>
        <v/>
      </c>
      <c r="L12" s="211" t="str">
        <f t="shared" si="4"/>
        <v/>
      </c>
    </row>
    <row r="13" spans="2:14" s="1" customFormat="1" ht="13.5" customHeight="1" x14ac:dyDescent="0.2">
      <c r="B13" s="41"/>
      <c r="C13" s="43"/>
      <c r="D13" s="43"/>
      <c r="E13" s="43"/>
      <c r="F13" s="43"/>
      <c r="G13" s="115"/>
      <c r="H13" s="121" t="str">
        <f t="shared" si="0"/>
        <v/>
      </c>
      <c r="I13" s="122" t="str">
        <f t="shared" si="1"/>
        <v/>
      </c>
      <c r="J13" s="122" t="str">
        <f t="shared" si="2"/>
        <v/>
      </c>
      <c r="K13" s="210" t="str">
        <f t="shared" si="3"/>
        <v/>
      </c>
      <c r="L13" s="211" t="str">
        <f t="shared" si="4"/>
        <v/>
      </c>
    </row>
    <row r="14" spans="2:14" s="1" customFormat="1" ht="13.5" customHeight="1" x14ac:dyDescent="0.2">
      <c r="B14" s="41"/>
      <c r="C14" s="43"/>
      <c r="D14" s="43"/>
      <c r="E14" s="43"/>
      <c r="F14" s="43"/>
      <c r="G14" s="115"/>
      <c r="H14" s="121" t="str">
        <f t="shared" si="0"/>
        <v/>
      </c>
      <c r="I14" s="122" t="str">
        <f t="shared" si="1"/>
        <v/>
      </c>
      <c r="J14" s="122" t="str">
        <f t="shared" si="2"/>
        <v/>
      </c>
      <c r="K14" s="210" t="str">
        <f t="shared" si="3"/>
        <v/>
      </c>
      <c r="L14" s="211" t="str">
        <f t="shared" si="4"/>
        <v/>
      </c>
    </row>
    <row r="15" spans="2:14" s="1" customFormat="1" ht="13.5" customHeight="1" x14ac:dyDescent="0.2">
      <c r="B15" s="41"/>
      <c r="C15" s="43"/>
      <c r="D15" s="43"/>
      <c r="E15" s="43"/>
      <c r="F15" s="43"/>
      <c r="G15" s="115"/>
      <c r="H15" s="121" t="str">
        <f t="shared" si="0"/>
        <v/>
      </c>
      <c r="I15" s="122" t="str">
        <f t="shared" si="1"/>
        <v/>
      </c>
      <c r="J15" s="122" t="str">
        <f t="shared" si="2"/>
        <v/>
      </c>
      <c r="K15" s="210" t="str">
        <f t="shared" si="3"/>
        <v/>
      </c>
      <c r="L15" s="211" t="str">
        <f t="shared" si="4"/>
        <v/>
      </c>
    </row>
    <row r="16" spans="2:14" s="1" customFormat="1" ht="13.5" customHeight="1" x14ac:dyDescent="0.2">
      <c r="B16" s="41"/>
      <c r="C16" s="43"/>
      <c r="D16" s="43"/>
      <c r="E16" s="43"/>
      <c r="F16" s="43"/>
      <c r="G16" s="115"/>
      <c r="H16" s="121" t="str">
        <f t="shared" si="0"/>
        <v/>
      </c>
      <c r="I16" s="122" t="str">
        <f t="shared" si="1"/>
        <v/>
      </c>
      <c r="J16" s="122" t="str">
        <f t="shared" si="2"/>
        <v/>
      </c>
      <c r="K16" s="210" t="str">
        <f t="shared" si="3"/>
        <v/>
      </c>
      <c r="L16" s="211" t="str">
        <f t="shared" si="4"/>
        <v/>
      </c>
    </row>
    <row r="17" spans="2:12" s="1" customFormat="1" ht="13.5" customHeight="1" x14ac:dyDescent="0.2">
      <c r="B17" s="41"/>
      <c r="C17" s="43"/>
      <c r="D17" s="43"/>
      <c r="E17" s="43"/>
      <c r="F17" s="43"/>
      <c r="G17" s="115"/>
      <c r="H17" s="121" t="str">
        <f t="shared" si="0"/>
        <v/>
      </c>
      <c r="I17" s="122" t="str">
        <f t="shared" si="1"/>
        <v/>
      </c>
      <c r="J17" s="122" t="str">
        <f t="shared" si="2"/>
        <v/>
      </c>
      <c r="K17" s="210" t="str">
        <f t="shared" si="3"/>
        <v/>
      </c>
      <c r="L17" s="211" t="str">
        <f t="shared" si="4"/>
        <v/>
      </c>
    </row>
    <row r="18" spans="2:12" s="1" customFormat="1" ht="13.5" customHeight="1" x14ac:dyDescent="0.2">
      <c r="B18" s="41"/>
      <c r="C18" s="43"/>
      <c r="D18" s="43"/>
      <c r="E18" s="43"/>
      <c r="F18" s="43"/>
      <c r="G18" s="115"/>
      <c r="H18" s="121" t="str">
        <f t="shared" si="0"/>
        <v/>
      </c>
      <c r="I18" s="122" t="str">
        <f t="shared" si="1"/>
        <v/>
      </c>
      <c r="J18" s="122" t="str">
        <f t="shared" si="2"/>
        <v/>
      </c>
      <c r="K18" s="210" t="str">
        <f t="shared" si="3"/>
        <v/>
      </c>
      <c r="L18" s="211" t="str">
        <f t="shared" si="4"/>
        <v/>
      </c>
    </row>
    <row r="19" spans="2:12" s="1" customFormat="1" ht="13.5" customHeight="1" x14ac:dyDescent="0.2">
      <c r="B19" s="41"/>
      <c r="C19" s="43"/>
      <c r="D19" s="43"/>
      <c r="E19" s="43"/>
      <c r="F19" s="43"/>
      <c r="G19" s="115"/>
      <c r="H19" s="121" t="str">
        <f t="shared" si="0"/>
        <v/>
      </c>
      <c r="I19" s="122" t="str">
        <f t="shared" si="1"/>
        <v/>
      </c>
      <c r="J19" s="122" t="str">
        <f t="shared" si="2"/>
        <v/>
      </c>
      <c r="K19" s="210" t="str">
        <f t="shared" si="3"/>
        <v/>
      </c>
      <c r="L19" s="211" t="str">
        <f t="shared" si="4"/>
        <v/>
      </c>
    </row>
    <row r="20" spans="2:12" s="1" customFormat="1" ht="13.5" customHeight="1" x14ac:dyDescent="0.2">
      <c r="B20" s="41"/>
      <c r="C20" s="43"/>
      <c r="D20" s="43"/>
      <c r="E20" s="43"/>
      <c r="F20" s="43"/>
      <c r="G20" s="115"/>
      <c r="H20" s="121" t="str">
        <f t="shared" si="0"/>
        <v/>
      </c>
      <c r="I20" s="122" t="str">
        <f t="shared" si="1"/>
        <v/>
      </c>
      <c r="J20" s="122" t="str">
        <f t="shared" si="2"/>
        <v/>
      </c>
      <c r="K20" s="210" t="str">
        <f t="shared" si="3"/>
        <v/>
      </c>
      <c r="L20" s="211" t="str">
        <f t="shared" si="4"/>
        <v/>
      </c>
    </row>
    <row r="21" spans="2:12" s="1" customFormat="1" ht="13.5" customHeight="1" x14ac:dyDescent="0.2">
      <c r="B21" s="41"/>
      <c r="C21" s="43"/>
      <c r="D21" s="43"/>
      <c r="E21" s="43"/>
      <c r="F21" s="43"/>
      <c r="G21" s="115"/>
      <c r="H21" s="121" t="str">
        <f t="shared" si="0"/>
        <v/>
      </c>
      <c r="I21" s="122" t="str">
        <f t="shared" si="1"/>
        <v/>
      </c>
      <c r="J21" s="122" t="str">
        <f t="shared" si="2"/>
        <v/>
      </c>
      <c r="K21" s="210" t="str">
        <f t="shared" si="3"/>
        <v/>
      </c>
      <c r="L21" s="211" t="str">
        <f t="shared" si="4"/>
        <v/>
      </c>
    </row>
    <row r="22" spans="2:12" s="1" customFormat="1" ht="13.5" customHeight="1" x14ac:dyDescent="0.2">
      <c r="B22" s="41"/>
      <c r="C22" s="43"/>
      <c r="D22" s="43"/>
      <c r="E22" s="43"/>
      <c r="F22" s="43"/>
      <c r="G22" s="115"/>
      <c r="H22" s="121" t="str">
        <f t="shared" si="0"/>
        <v/>
      </c>
      <c r="I22" s="122" t="str">
        <f t="shared" si="1"/>
        <v/>
      </c>
      <c r="J22" s="122" t="str">
        <f t="shared" si="2"/>
        <v/>
      </c>
      <c r="K22" s="210" t="str">
        <f t="shared" si="3"/>
        <v/>
      </c>
      <c r="L22" s="211" t="str">
        <f t="shared" si="4"/>
        <v/>
      </c>
    </row>
    <row r="23" spans="2:12" s="1" customFormat="1" ht="13.5" customHeight="1" x14ac:dyDescent="0.2">
      <c r="B23" s="41"/>
      <c r="C23" s="43"/>
      <c r="D23" s="43"/>
      <c r="E23" s="43"/>
      <c r="F23" s="43"/>
      <c r="G23" s="115"/>
      <c r="H23" s="121" t="str">
        <f t="shared" si="0"/>
        <v/>
      </c>
      <c r="I23" s="122" t="str">
        <f t="shared" si="1"/>
        <v/>
      </c>
      <c r="J23" s="122" t="str">
        <f t="shared" si="2"/>
        <v/>
      </c>
      <c r="K23" s="210" t="str">
        <f t="shared" si="3"/>
        <v/>
      </c>
      <c r="L23" s="211" t="str">
        <f t="shared" si="4"/>
        <v/>
      </c>
    </row>
    <row r="24" spans="2:12" s="1" customFormat="1" ht="13.5" customHeight="1" thickBot="1" x14ac:dyDescent="0.25">
      <c r="B24" s="44"/>
      <c r="C24" s="116"/>
      <c r="D24" s="116"/>
      <c r="E24" s="116"/>
      <c r="F24" s="116"/>
      <c r="G24" s="117"/>
      <c r="H24" s="123" t="str">
        <f t="shared" si="0"/>
        <v/>
      </c>
      <c r="I24" s="124" t="str">
        <f t="shared" si="1"/>
        <v/>
      </c>
      <c r="J24" s="124" t="str">
        <f t="shared" si="2"/>
        <v/>
      </c>
      <c r="K24" s="212" t="str">
        <f t="shared" si="3"/>
        <v/>
      </c>
      <c r="L24" s="213" t="str">
        <f t="shared" si="4"/>
        <v/>
      </c>
    </row>
    <row r="25" spans="2:12" s="1" customFormat="1" ht="13.5" customHeight="1" thickBot="1" x14ac:dyDescent="0.3">
      <c r="B25" s="427" t="s">
        <v>12</v>
      </c>
      <c r="C25" s="429"/>
      <c r="D25" s="188">
        <f>SUM(D6:D24)</f>
        <v>0</v>
      </c>
      <c r="E25" s="214">
        <f>SUM(E6:E24)</f>
        <v>0</v>
      </c>
      <c r="F25" s="204">
        <f>SUM(F6:F24)</f>
        <v>0</v>
      </c>
      <c r="G25" s="205">
        <f>SUM(G6:G24)</f>
        <v>0</v>
      </c>
      <c r="H25" s="95"/>
      <c r="I25" s="95"/>
      <c r="J25" s="96"/>
      <c r="K25" s="47"/>
      <c r="L25" s="141"/>
    </row>
    <row r="26" spans="2:12" ht="13.5" customHeight="1" thickBot="1" x14ac:dyDescent="0.3">
      <c r="B26" s="430" t="s">
        <v>13</v>
      </c>
      <c r="C26" s="432"/>
      <c r="D26" s="188">
        <f>D5*COUNT(C6:C25)</f>
        <v>0</v>
      </c>
      <c r="E26" s="214">
        <f>E5*COUNT(C6:C25)</f>
        <v>0</v>
      </c>
      <c r="F26" s="204">
        <f>F5*COUNT(C6:C25)</f>
        <v>0</v>
      </c>
      <c r="G26" s="205">
        <f>G5*COUNT(C6:C25)</f>
        <v>0</v>
      </c>
      <c r="H26" s="95"/>
      <c r="I26" s="95"/>
      <c r="J26" s="96"/>
      <c r="K26" s="47"/>
      <c r="L26" s="141"/>
    </row>
    <row r="27" spans="2:12" ht="13.5" thickBot="1" x14ac:dyDescent="0.25">
      <c r="B27" s="430" t="s">
        <v>17</v>
      </c>
      <c r="C27" s="432"/>
      <c r="D27" s="188" t="e">
        <f>D25/D26*100</f>
        <v>#DIV/0!</v>
      </c>
      <c r="E27" s="214" t="e">
        <f>E25/E26*100</f>
        <v>#DIV/0!</v>
      </c>
      <c r="F27" s="204" t="e">
        <f>F25/F26*100</f>
        <v>#DIV/0!</v>
      </c>
      <c r="G27" s="205" t="e">
        <f>G25/G26*100</f>
        <v>#DIV/0!</v>
      </c>
      <c r="H27" s="332" t="s">
        <v>122</v>
      </c>
      <c r="I27" s="333"/>
      <c r="J27" s="333"/>
      <c r="K27" s="333"/>
      <c r="L27" s="334"/>
    </row>
    <row r="28" spans="2:12" ht="13.5" thickBot="1" x14ac:dyDescent="0.25">
      <c r="B28" s="455" t="s">
        <v>22</v>
      </c>
      <c r="C28" s="456"/>
      <c r="D28" s="188" t="e">
        <f>IF(D27&lt;90, "FAIL","")</f>
        <v>#DIV/0!</v>
      </c>
      <c r="E28" s="188" t="e">
        <f>IF(E27&lt;80, "FAIL","")</f>
        <v>#DIV/0!</v>
      </c>
      <c r="F28" s="188" t="e">
        <f>IF(F27&lt;80, "FAIL","")</f>
        <v>#DIV/0!</v>
      </c>
      <c r="G28" s="188" t="e">
        <f>IF(G27&lt;80, "FAIL","")</f>
        <v>#DIV/0!</v>
      </c>
      <c r="H28" s="335"/>
      <c r="I28" s="336"/>
      <c r="J28" s="336"/>
      <c r="K28" s="336"/>
      <c r="L28" s="337"/>
    </row>
    <row r="29" spans="2:12" x14ac:dyDescent="0.2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</row>
    <row r="30" spans="2:12" x14ac:dyDescent="0.2">
      <c r="B30" s="48" t="s">
        <v>112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</row>
    <row r="31" spans="2:12" x14ac:dyDescent="0.2">
      <c r="B31" s="48" t="s">
        <v>25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</row>
    <row r="32" spans="2:12" x14ac:dyDescent="0.2">
      <c r="B32" s="48"/>
      <c r="C32" s="51"/>
      <c r="D32" s="51"/>
      <c r="E32" s="51"/>
      <c r="F32" s="51"/>
      <c r="G32" s="51"/>
      <c r="H32" s="51"/>
      <c r="I32" s="51"/>
      <c r="J32" s="51"/>
      <c r="K32" s="51"/>
      <c r="L32" s="51"/>
    </row>
    <row r="33" spans="2:14" x14ac:dyDescent="0.2">
      <c r="B33" s="50" t="s">
        <v>20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4" spans="2:14" ht="11.1" customHeight="1" x14ac:dyDescent="0.2">
      <c r="B34" s="53" t="s">
        <v>36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</row>
    <row r="35" spans="2:14" ht="11.1" customHeight="1" x14ac:dyDescent="0.2">
      <c r="B35" s="53" t="s">
        <v>24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</row>
    <row r="36" spans="2:14" ht="11.1" customHeight="1" x14ac:dyDescent="0.2">
      <c r="B36" s="53"/>
      <c r="C36" s="51"/>
      <c r="D36" s="51"/>
      <c r="E36" s="51"/>
      <c r="F36" s="51"/>
      <c r="G36" s="51"/>
      <c r="H36" s="51"/>
      <c r="I36" s="51"/>
      <c r="J36" s="51"/>
      <c r="K36" s="51"/>
      <c r="L36" s="51"/>
    </row>
    <row r="37" spans="2:14" x14ac:dyDescent="0.2">
      <c r="B37" s="50" t="s">
        <v>21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</row>
    <row r="38" spans="2:14" ht="11.1" customHeight="1" x14ac:dyDescent="0.2">
      <c r="B38" s="53" t="s">
        <v>98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</row>
    <row r="39" spans="2:14" ht="11.1" customHeight="1" x14ac:dyDescent="0.2">
      <c r="B39" s="53" t="s">
        <v>41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</row>
    <row r="40" spans="2:14" x14ac:dyDescent="0.2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118"/>
    </row>
    <row r="46" spans="2:14" x14ac:dyDescent="0.2">
      <c r="N46" s="8"/>
    </row>
  </sheetData>
  <mergeCells count="14">
    <mergeCell ref="H27:L28"/>
    <mergeCell ref="B25:C25"/>
    <mergeCell ref="B26:C26"/>
    <mergeCell ref="B27:C27"/>
    <mergeCell ref="B28:C28"/>
    <mergeCell ref="B3:B5"/>
    <mergeCell ref="C3:C5"/>
    <mergeCell ref="B2:L2"/>
    <mergeCell ref="L3:L5"/>
    <mergeCell ref="K3:K5"/>
    <mergeCell ref="D3:G3"/>
    <mergeCell ref="H3:H5"/>
    <mergeCell ref="I3:I5"/>
    <mergeCell ref="J3:J5"/>
  </mergeCells>
  <phoneticPr fontId="0" type="noConversion"/>
  <pageMargins left="0.3" right="0.3" top="0.3" bottom="0.3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Form 1-Strat Audit Sum</vt:lpstr>
      <vt:lpstr>Criteria 1-Del. Eval.</vt:lpstr>
      <vt:lpstr>Form 2-Del. Audit</vt:lpstr>
      <vt:lpstr>Criteria 2-Attr. Eval.</vt:lpstr>
      <vt:lpstr>Form 3- SU Attr Audit</vt:lpstr>
      <vt:lpstr>Form 4-PRA_Attr Audit</vt:lpstr>
    </vt:vector>
  </TitlesOfParts>
  <Company>GOA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Government of Alberta</dc:creator>
  <cp:lastModifiedBy>karen.turpin</cp:lastModifiedBy>
  <cp:lastPrinted>2012-01-24T18:52:41Z</cp:lastPrinted>
  <dcterms:created xsi:type="dcterms:W3CDTF">2010-02-23T03:57:00Z</dcterms:created>
  <dcterms:modified xsi:type="dcterms:W3CDTF">2020-07-28T14:30:41Z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f2ea38-542c-4b75-bd7d-582ec36a519f_Enabled">
    <vt:lpwstr>true</vt:lpwstr>
  </property>
  <property fmtid="{D5CDD505-2E9C-101B-9397-08002B2CF9AE}" pid="3" name="MSIP_Label_abf2ea38-542c-4b75-bd7d-582ec36a519f_SetDate">
    <vt:lpwstr>2020-07-28T13:57:13Z</vt:lpwstr>
  </property>
  <property fmtid="{D5CDD505-2E9C-101B-9397-08002B2CF9AE}" pid="4" name="MSIP_Label_abf2ea38-542c-4b75-bd7d-582ec36a519f_Method">
    <vt:lpwstr>Standard</vt:lpwstr>
  </property>
  <property fmtid="{D5CDD505-2E9C-101B-9397-08002B2CF9AE}" pid="5" name="MSIP_Label_abf2ea38-542c-4b75-bd7d-582ec36a519f_Name">
    <vt:lpwstr>Protected A</vt:lpwstr>
  </property>
  <property fmtid="{D5CDD505-2E9C-101B-9397-08002B2CF9AE}" pid="6" name="MSIP_Label_abf2ea38-542c-4b75-bd7d-582ec36a519f_SiteId">
    <vt:lpwstr>2bb51c06-af9b-42c5-8bf5-3c3b7b10850b</vt:lpwstr>
  </property>
  <property fmtid="{D5CDD505-2E9C-101B-9397-08002B2CF9AE}" pid="7" name="MSIP_Label_abf2ea38-542c-4b75-bd7d-582ec36a519f_ActionId">
    <vt:lpwstr>1ac6bd0a-d0ae-49ad-aea3-0000adcbde00</vt:lpwstr>
  </property>
  <property fmtid="{D5CDD505-2E9C-101B-9397-08002B2CF9AE}" pid="8" name="MSIP_Label_abf2ea38-542c-4b75-bd7d-582ec36a519f_ContentBits">
    <vt:lpwstr>2</vt:lpwstr>
  </property>
</Properties>
</file>