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 yWindow="0" windowWidth="19440" windowHeight="12420" tabRatio="848" activeTab="0"/>
  </bookViews>
  <sheets>
    <sheet name="Instructions" sheetId="1" r:id="rId1"/>
    <sheet name="Section A1" sheetId="2" r:id="rId2"/>
    <sheet name="Section A2" sheetId="3" r:id="rId3"/>
    <sheet name="Section B" sheetId="4" r:id="rId4"/>
    <sheet name="SoC" sheetId="5" r:id="rId5"/>
  </sheets>
  <definedNames>
    <definedName name="_xlfn.IFERROR" hidden="1">#NAME?</definedName>
    <definedName name="ec">'Section A1'!$L$24</definedName>
    <definedName name="facility">'Section A1'!$B$5</definedName>
    <definedName name="NameCheck">OFFSET('Section B'!$AI$65,0,0,COUNT('Section B'!$AH$65:$AH$79),1)</definedName>
    <definedName name="QQuarter">'Section B'!$D$7</definedName>
    <definedName name="QYear">'Section B'!$AB$9</definedName>
  </definedNames>
  <calcPr fullCalcOnLoad="1"/>
</workbook>
</file>

<file path=xl/comments1.xml><?xml version="1.0" encoding="utf-8"?>
<comments xmlns="http://schemas.openxmlformats.org/spreadsheetml/2006/main">
  <authors>
    <author>ana.mirandarodriguez</author>
  </authors>
  <commentList>
    <comment ref="A13" authorId="0">
      <text>
        <r>
          <rPr>
            <b/>
            <sz val="9"/>
            <rFont val="Tahoma"/>
            <family val="2"/>
          </rPr>
          <t>This is an example comment</t>
        </r>
        <r>
          <rPr>
            <sz val="9"/>
            <rFont val="Tahoma"/>
            <family val="2"/>
          </rPr>
          <t xml:space="preserve">
</t>
        </r>
      </text>
    </comment>
  </commentList>
</comments>
</file>

<file path=xl/comments2.xml><?xml version="1.0" encoding="utf-8"?>
<comments xmlns="http://schemas.openxmlformats.org/spreadsheetml/2006/main">
  <authors>
    <author>rmelick</author>
    <author>gustavo.hernandez</author>
  </authors>
  <commentList>
    <comment ref="A5" authorId="0">
      <text>
        <r>
          <rPr>
            <b/>
            <sz val="8"/>
            <rFont val="Tahoma"/>
            <family val="2"/>
          </rPr>
          <t>Enter the facility name that was used in the most recent submission under the Specified Gas Reporting Program.  If the facility name is no longer applicable, then use a more appropriate one.</t>
        </r>
      </text>
    </comment>
    <comment ref="A7" authorId="0">
      <text>
        <r>
          <rPr>
            <b/>
            <sz val="8"/>
            <rFont val="Tahoma"/>
            <family val="2"/>
          </rPr>
          <t>Enter all active EPEA approval or registration numbers that apply to this facility.  If the facility does not have an EPEA approval/registration, enter N/A.</t>
        </r>
      </text>
    </comment>
    <comment ref="A9" authorId="0">
      <text>
        <r>
          <rPr>
            <b/>
            <sz val="8"/>
            <rFont val="Tahoma"/>
            <family val="2"/>
          </rPr>
          <t>Enter all active AER license or registration numbers that apply to this facility.  If the facility does not have an AER license or registration, enter N/A.</t>
        </r>
      </text>
    </comment>
    <comment ref="A11" authorId="0">
      <text>
        <r>
          <rPr>
            <b/>
            <sz val="8"/>
            <rFont val="Tahoma"/>
            <family val="2"/>
          </rPr>
          <t>Enter all NPRI ID numbers that apply to the facility.  If the facility does not have an NPRI ID, enter N/A.</t>
        </r>
      </text>
    </comment>
    <comment ref="A13" authorId="0">
      <text>
        <r>
          <rPr>
            <b/>
            <sz val="8"/>
            <rFont val="Tahoma"/>
            <family val="2"/>
          </rPr>
          <t>Enter the six-digit North American Industry Classification System number that applies to the facility.  It is recommended that the Person Responsible use the NAICS code from their most recently submitted Specified Gas Report.  A NAICS search tool is available from Statistics Canada at:
https://www.statcan.gc.ca/eng/concepts/industry
Facilities must only enter one NAICS code.  Some complex facilities, such as the oil sands facilities, may not precisely fit into one NAICS category.  The most appropriate NAICS code for the majority of the activities at the facility should be chosen.</t>
        </r>
      </text>
    </comment>
    <comment ref="A15" authorId="0">
      <text>
        <r>
          <rPr>
            <b/>
            <sz val="8"/>
            <rFont val="Tahoma"/>
            <family val="2"/>
          </rPr>
          <t xml:space="preserve">Enter the geographical coordinates (latitude and longitude in NAD 83) of the facility.  Facilities that only have their geographical coordinates in NAD 27 will need to convert them to NAD 83.  An online conversion tool is available from Natural Resources Canada to do this conversion.  The conversion tool can be found at:
http://www.geod.nrcan.gc.ca/apps/ntv2/ntv2_geo_e.php
Use the centre point of the facility if the facility cannot be identified with one exact point location.  There are online tools available that can convert legal land descriptions to latitude and longitude.  These tools may be used if it is not feasible to obtain geographical coordinates from another source.  Pipeline facilities may pick one point or piece of equipment along the contiguous section of the pipeline operation (such as a compressor station) and use those as facility coordinates.
</t>
        </r>
      </text>
    </comment>
    <comment ref="A17" authorId="0">
      <text>
        <r>
          <rPr>
            <b/>
            <sz val="8"/>
            <rFont val="Tahoma"/>
            <family val="2"/>
          </rPr>
          <t>Enter the physical location of the facility.</t>
        </r>
      </text>
    </comment>
    <comment ref="A19" authorId="0">
      <text>
        <r>
          <rPr>
            <b/>
            <sz val="8"/>
            <rFont val="Tahoma"/>
            <family val="2"/>
          </rPr>
          <t>Enter the city/district/municipality/county of the facility; whichever is most appropriate for the facility’s location.</t>
        </r>
      </text>
    </comment>
    <comment ref="A21" authorId="0">
      <text>
        <r>
          <rPr>
            <b/>
            <sz val="8"/>
            <rFont val="Tahoma"/>
            <family val="2"/>
          </rPr>
          <t>Enter the facility mailing address; the address may differ from the facility’s location.</t>
        </r>
      </text>
    </comment>
    <comment ref="A23" authorId="0">
      <text>
        <r>
          <rPr>
            <b/>
            <sz val="8"/>
            <rFont val="Tahoma"/>
            <family val="2"/>
          </rPr>
          <t>Enter the city/district/municipality/county, whichever is most appropriate for the mailing address of the facility.</t>
        </r>
      </text>
    </comment>
    <comment ref="A25" authorId="0">
      <text>
        <r>
          <rPr>
            <b/>
            <sz val="8"/>
            <rFont val="Tahoma"/>
            <family val="2"/>
          </rPr>
          <t>Enter the province/territory of the mailing address of the facility.</t>
        </r>
      </text>
    </comment>
    <comment ref="C25" authorId="0">
      <text>
        <r>
          <rPr>
            <b/>
            <sz val="8"/>
            <rFont val="Tahoma"/>
            <family val="2"/>
          </rPr>
          <t>Enter the postal code of the mailing address of the facility.</t>
        </r>
      </text>
    </comment>
    <comment ref="A27" authorId="1">
      <text>
        <r>
          <rPr>
            <b/>
            <sz val="8"/>
            <rFont val="Tahoma"/>
            <family val="2"/>
          </rPr>
          <t>Enter the first year of commercial operation of the facility, defined as the year immediately following the year in which the facility first produces a product.</t>
        </r>
      </text>
    </comment>
  </commentList>
</comments>
</file>

<file path=xl/comments3.xml><?xml version="1.0" encoding="utf-8"?>
<comments xmlns="http://schemas.openxmlformats.org/spreadsheetml/2006/main">
  <authors>
    <author>rmelick</author>
  </authors>
  <commentList>
    <comment ref="A3" authorId="0">
      <text>
        <r>
          <rPr>
            <b/>
            <sz val="8"/>
            <rFont val="Tahoma"/>
            <family val="2"/>
          </rPr>
          <t xml:space="preserve">Reporting Company would be either: (i) at a facility that is the subject of an approval or registration under EPEA, the holder of the approval or registration, (ii) at a facility that is not the subject of an approval or registration under EPEA but is the subject of an approval or other authorization issued by the EUB, the holder of that approval or authorization, or (iii) at any other facility, the owner of the facility. </t>
        </r>
      </text>
    </comment>
    <comment ref="A15" authorId="0">
      <text>
        <r>
          <rPr>
            <b/>
            <sz val="8"/>
            <rFont val="Tahoma"/>
            <family val="2"/>
          </rPr>
          <t>The Reporter is the person at the facility for AEP
 to contact regarding this report.</t>
        </r>
      </text>
    </comment>
    <comment ref="A29" authorId="0">
      <text>
        <r>
          <rPr>
            <b/>
            <sz val="8"/>
            <rFont val="Tahoma"/>
            <family val="2"/>
          </rPr>
          <t>The Certifying Official is the person designated by the reporting company that has the authority to bind the reporting company and can sign the Statement of Certification.</t>
        </r>
      </text>
    </comment>
    <comment ref="A43" authorId="0">
      <text>
        <r>
          <rPr>
            <b/>
            <sz val="8"/>
            <rFont val="Tahoma"/>
            <family val="2"/>
          </rPr>
          <t>The Public Contact is the person designated by the reporting company to handle inquiries from the public about the facility's baseline submission or related information (i.e. public relations person or technical contact)</t>
        </r>
      </text>
    </comment>
  </commentList>
</comments>
</file>

<file path=xl/comments4.xml><?xml version="1.0" encoding="utf-8"?>
<comments xmlns="http://schemas.openxmlformats.org/spreadsheetml/2006/main">
  <authors>
    <author>yury.potapovich</author>
    <author>john.storey-bishoff</author>
  </authors>
  <commentList>
    <comment ref="C38" authorId="0">
      <text>
        <r>
          <rPr>
            <b/>
            <sz val="8"/>
            <rFont val="Tahoma"/>
            <family val="2"/>
          </rPr>
          <t>Pick the product using the dropdown list - in that case the corresponding unit and the Established/Assigned benchmark value are auto-populated.
Or enter the product name as a text - all the values will have to be entered manually.</t>
        </r>
      </text>
    </comment>
    <comment ref="AH64" authorId="0">
      <text>
        <r>
          <rPr>
            <sz val="9"/>
            <rFont val="Tahoma"/>
            <family val="2"/>
          </rPr>
          <t>show the row number if the item was never selected</t>
        </r>
      </text>
    </comment>
    <comment ref="B7" authorId="1">
      <text>
        <r>
          <rPr>
            <sz val="9"/>
            <rFont val="Tahoma"/>
            <family val="2"/>
          </rPr>
          <t xml:space="preserve">If submitted for the November 30 forecast deadline choose (Annual Forecasting Report)
If submitted along with Interim Compliance Report for RP1 choose P2 to 4 (Update)
If submitted along with Interim Compliance Report for RP2 choose P3 to 4 (Update) 
If submitted along with Interim Compliance Report for RP3 choose P4 (Update)
</t>
        </r>
      </text>
    </comment>
  </commentList>
</comments>
</file>

<file path=xl/comments5.xml><?xml version="1.0" encoding="utf-8"?>
<comments xmlns="http://schemas.openxmlformats.org/spreadsheetml/2006/main">
  <authors>
    <author>Mark Summers</author>
  </authors>
  <commentList>
    <comment ref="A28" authorId="0">
      <text>
        <r>
          <rPr>
            <b/>
            <sz val="8"/>
            <rFont val="Tahoma"/>
            <family val="2"/>
          </rPr>
          <t>Print on company letterhead and then sign.</t>
        </r>
      </text>
    </comment>
  </commentList>
</comments>
</file>

<file path=xl/sharedStrings.xml><?xml version="1.0" encoding="utf-8"?>
<sst xmlns="http://schemas.openxmlformats.org/spreadsheetml/2006/main" count="272" uniqueCount="195">
  <si>
    <t>Phone Number</t>
  </si>
  <si>
    <t>Telephone Number (eg. 780-123-4567 ext 8)</t>
  </si>
  <si>
    <t>Fax Number (eg. 780-123-4567)</t>
  </si>
  <si>
    <t>EPEA Approval Number(s)</t>
  </si>
  <si>
    <t>SGER Consolidated Form v3.0 (2012)</t>
  </si>
  <si>
    <t>Position/Title</t>
  </si>
  <si>
    <t>Province/Territory</t>
  </si>
  <si>
    <t>1.</t>
  </si>
  <si>
    <t>2.</t>
  </si>
  <si>
    <t>Date</t>
  </si>
  <si>
    <t>Introduction</t>
  </si>
  <si>
    <t>Legal Authority</t>
  </si>
  <si>
    <t>Section A: Administrative Information</t>
  </si>
  <si>
    <t>Section A: Administrative Information (continued)</t>
  </si>
  <si>
    <t>3.</t>
  </si>
  <si>
    <t>Production Item 1</t>
  </si>
  <si>
    <t>Production Item 2</t>
  </si>
  <si>
    <t>Facility Geographical Coordinates (latitude and longitude in NAD 83)</t>
  </si>
  <si>
    <t>Production Item 3</t>
  </si>
  <si>
    <t>Product</t>
  </si>
  <si>
    <t>Units</t>
  </si>
  <si>
    <t>Quantity</t>
  </si>
  <si>
    <t>Production Item 4</t>
  </si>
  <si>
    <t>Production Item 5</t>
  </si>
  <si>
    <t>Production Item 6</t>
  </si>
  <si>
    <t>Production Item 7</t>
  </si>
  <si>
    <t>Production Item 8</t>
  </si>
  <si>
    <t>Public Contact</t>
  </si>
  <si>
    <t>Certifying Official</t>
  </si>
  <si>
    <t>Tonnes</t>
  </si>
  <si>
    <t>Facility Information</t>
  </si>
  <si>
    <t>Signature of Certifying Official</t>
  </si>
  <si>
    <t>First Year of Commercial Operation</t>
  </si>
  <si>
    <t>City/District/Municipality/County</t>
  </si>
  <si>
    <t>Reporting Company</t>
  </si>
  <si>
    <t>Mailing Address City/District/Municipality/County</t>
  </si>
  <si>
    <t>Facility Mailing Address</t>
  </si>
  <si>
    <t>GJ</t>
  </si>
  <si>
    <t>Facility Name</t>
  </si>
  <si>
    <t>Postal Code</t>
  </si>
  <si>
    <t>First Name</t>
  </si>
  <si>
    <t>Last Name</t>
  </si>
  <si>
    <t>E-mail Address</t>
  </si>
  <si>
    <t>Mailing Address</t>
  </si>
  <si>
    <t>Reporting Company Legal Name</t>
  </si>
  <si>
    <t>Reporting Company Trade Name</t>
  </si>
  <si>
    <t>Reporting Company Mailing Address</t>
  </si>
  <si>
    <t>MWh</t>
  </si>
  <si>
    <t>Reporter</t>
  </si>
  <si>
    <t>Completion Instructions</t>
  </si>
  <si>
    <t>4.</t>
  </si>
  <si>
    <t>5.</t>
  </si>
  <si>
    <t>Review and check all calculations and entered values for errors.</t>
  </si>
  <si>
    <t>6.</t>
  </si>
  <si>
    <t>7.</t>
  </si>
  <si>
    <t>Submission Address</t>
  </si>
  <si>
    <t>Submit electronic documents to:</t>
  </si>
  <si>
    <t>Required Submission Documents</t>
  </si>
  <si>
    <t>Same as Reporter</t>
  </si>
  <si>
    <t>Same as Official</t>
  </si>
  <si>
    <t>Credits</t>
  </si>
  <si>
    <t xml:space="preserve"> </t>
  </si>
  <si>
    <t>I ,</t>
  </si>
  <si>
    <t>Nearest City/District/Municipality/County to Facility</t>
  </si>
  <si>
    <t>Production Item 9</t>
  </si>
  <si>
    <t>Production Item 10</t>
  </si>
  <si>
    <t>More information about certain fields can be found in the form of pop-up comments. To view comments, hover the cursor over each cell with a comment or select the appropriate option in the menus to display all comments.</t>
  </si>
  <si>
    <r>
      <t>Facility</t>
    </r>
    <r>
      <rPr>
        <sz val="9"/>
        <rFont val="Arial"/>
        <family val="2"/>
      </rPr>
      <t xml:space="preserve"> Location (street or rural address of actual facility, if applicable, </t>
    </r>
    <r>
      <rPr>
        <b/>
        <sz val="9"/>
        <rFont val="Arial"/>
        <family val="2"/>
      </rPr>
      <t>NOT</t>
    </r>
    <r>
      <rPr>
        <sz val="9"/>
        <rFont val="Arial"/>
        <family val="2"/>
      </rPr>
      <t xml:space="preserve"> the mailing address)</t>
    </r>
  </si>
  <si>
    <t>(if applicable)</t>
  </si>
  <si>
    <t>Province</t>
  </si>
  <si>
    <t>For items that are not applicable, check off the associated N/A checkbox or enter 'N/A' in the field itself if a checkbox is not available.</t>
  </si>
  <si>
    <t>hide</t>
  </si>
  <si>
    <t>Ms.</t>
  </si>
  <si>
    <t>Mr.</t>
  </si>
  <si>
    <t>Mrs.</t>
  </si>
  <si>
    <t>Dr.</t>
  </si>
  <si>
    <t>Title</t>
  </si>
  <si>
    <t>Miss</t>
  </si>
  <si>
    <r>
      <t xml:space="preserve">Note: </t>
    </r>
    <r>
      <rPr>
        <sz val="9"/>
        <rFont val="Arial"/>
        <family val="2"/>
      </rPr>
      <t>Only complete below if not the same as the Reporter or the Certifying Official.</t>
    </r>
  </si>
  <si>
    <r>
      <t>Note:</t>
    </r>
    <r>
      <rPr>
        <sz val="9"/>
        <color indexed="10"/>
        <rFont val="Arial"/>
        <family val="2"/>
      </rPr>
      <t xml:space="preserve"> In accordance with the </t>
    </r>
    <r>
      <rPr>
        <i/>
        <sz val="9"/>
        <color indexed="10"/>
        <rFont val="Arial"/>
        <family val="2"/>
      </rPr>
      <t>Electronic Transactions Act</t>
    </r>
    <r>
      <rPr>
        <sz val="9"/>
        <color indexed="10"/>
        <rFont val="Arial"/>
        <family val="2"/>
      </rPr>
      <t>, signed documents may be submitted either electronically or in hard copy.</t>
    </r>
  </si>
  <si>
    <t>Environmental Protection and Enhancement Act (EPEA) Approval/Registration Number(s) (list all that apply to this facility)</t>
  </si>
  <si>
    <t>Alberta Energy Regulator (AER) License/Registration Number(s) (list all that apply to this facility)</t>
  </si>
  <si>
    <t>National Pollutant Release Inventory (NPRI) ID(s) (list all that apply to this facility)</t>
  </si>
  <si>
    <t>%</t>
  </si>
  <si>
    <t>Projected Contribution:</t>
  </si>
  <si>
    <t xml:space="preserve">      - to the Climate Change &amp; Emissions Management Fund</t>
  </si>
  <si>
    <t>Imported Electricity</t>
  </si>
  <si>
    <t>Imported Heat</t>
  </si>
  <si>
    <t>Imported Hydrogen</t>
  </si>
  <si>
    <t>AEP.GHG@gov.ab.ca</t>
  </si>
  <si>
    <t>Reporting Company Business Number</t>
  </si>
  <si>
    <t xml:space="preserve">      - through Offset and/or Emission Performance Credits</t>
  </si>
  <si>
    <t>Complete all applicable sections of this form. Questions can be submitted to AEP.GHG@gov.ab.ca</t>
  </si>
  <si>
    <t>This application form is a requirement for any facility which has been asked to provide a forecast.</t>
  </si>
  <si>
    <t>Reporting Period 1</t>
  </si>
  <si>
    <t>Reporting Period 2</t>
  </si>
  <si>
    <t>Reporting Period 3</t>
  </si>
  <si>
    <t>Reporting Period 4</t>
  </si>
  <si>
    <t>Established 
or Assigned Benchmark</t>
  </si>
  <si>
    <t>Output Based Allocation (OBA)</t>
  </si>
  <si>
    <t>Statement of Certification</t>
  </si>
  <si>
    <t>Associated CCIR Submission</t>
  </si>
  <si>
    <t>Total Regulated Emissions (TRE)</t>
  </si>
  <si>
    <t>Projected Contribution to the Climate Change &amp; Emissions Management Fund</t>
  </si>
  <si>
    <r>
      <t>Established benchmark for 2018 (tonnes of CO</t>
    </r>
    <r>
      <rPr>
        <b/>
        <vertAlign val="subscript"/>
        <sz val="8"/>
        <color indexed="8"/>
        <rFont val="Arial"/>
        <family val="2"/>
      </rPr>
      <t>2</t>
    </r>
    <r>
      <rPr>
        <b/>
        <sz val="8"/>
        <color indexed="8"/>
        <rFont val="Arial"/>
        <family val="2"/>
      </rPr>
      <t>e per benchmark unit)</t>
    </r>
  </si>
  <si>
    <r>
      <t>Established benchmark for 2019 (tonnes of CO</t>
    </r>
    <r>
      <rPr>
        <b/>
        <vertAlign val="subscript"/>
        <sz val="8"/>
        <color indexed="8"/>
        <rFont val="Arial"/>
        <family val="2"/>
      </rPr>
      <t>2</t>
    </r>
    <r>
      <rPr>
        <b/>
        <sz val="8"/>
        <color indexed="8"/>
        <rFont val="Arial"/>
        <family val="2"/>
      </rPr>
      <t>e per benchmark unit)</t>
    </r>
  </si>
  <si>
    <r>
      <t>Established benchmark for 2020 (tonnes of CO</t>
    </r>
    <r>
      <rPr>
        <b/>
        <vertAlign val="subscript"/>
        <sz val="8"/>
        <color indexed="8"/>
        <rFont val="Arial"/>
        <family val="2"/>
      </rPr>
      <t>2</t>
    </r>
    <r>
      <rPr>
        <b/>
        <sz val="8"/>
        <color indexed="8"/>
        <rFont val="Arial"/>
        <family val="2"/>
      </rPr>
      <t>e per benchmark unit)</t>
    </r>
  </si>
  <si>
    <r>
      <t>Established benchmark for 2021 (tonnes of CO</t>
    </r>
    <r>
      <rPr>
        <b/>
        <vertAlign val="subscript"/>
        <sz val="8"/>
        <color indexed="8"/>
        <rFont val="Arial"/>
        <family val="2"/>
      </rPr>
      <t>2</t>
    </r>
    <r>
      <rPr>
        <b/>
        <sz val="8"/>
        <color indexed="8"/>
        <rFont val="Arial"/>
        <family val="2"/>
      </rPr>
      <t>e per benchmark unit)</t>
    </r>
  </si>
  <si>
    <r>
      <t>Established benchmark for 2022 (tonnes of CO</t>
    </r>
    <r>
      <rPr>
        <b/>
        <vertAlign val="subscript"/>
        <sz val="8"/>
        <color indexed="8"/>
        <rFont val="Arial"/>
        <family val="2"/>
      </rPr>
      <t>2</t>
    </r>
    <r>
      <rPr>
        <b/>
        <sz val="8"/>
        <color indexed="8"/>
        <rFont val="Arial"/>
        <family val="2"/>
      </rPr>
      <t>e per benchmark unit)</t>
    </r>
  </si>
  <si>
    <r>
      <t>Established benchmark for 2023 and subsequent years (tonnes of CO</t>
    </r>
    <r>
      <rPr>
        <b/>
        <vertAlign val="subscript"/>
        <sz val="8"/>
        <color indexed="8"/>
        <rFont val="Arial"/>
        <family val="2"/>
      </rPr>
      <t>2</t>
    </r>
    <r>
      <rPr>
        <b/>
        <sz val="8"/>
        <color indexed="8"/>
        <rFont val="Arial"/>
        <family val="2"/>
      </rPr>
      <t>e per  benchmark unit) is determined as follows:</t>
    </r>
  </si>
  <si>
    <t>Benchmark unit</t>
  </si>
  <si>
    <t>Ammonia</t>
  </si>
  <si>
    <r>
      <t>*BE = **BE</t>
    </r>
    <r>
      <rPr>
        <vertAlign val="subscript"/>
        <sz val="8"/>
        <color indexed="8"/>
        <rFont val="Arial"/>
        <family val="2"/>
      </rPr>
      <t>Y-1</t>
    </r>
    <r>
      <rPr>
        <sz val="8"/>
        <color indexed="8"/>
        <rFont val="Arial"/>
        <family val="2"/>
      </rPr>
      <t xml:space="preserve"> - ***0.007</t>
    </r>
  </si>
  <si>
    <t>Tonne</t>
  </si>
  <si>
    <t>Ammonium nitrate</t>
  </si>
  <si>
    <r>
      <t>BE = BE</t>
    </r>
    <r>
      <rPr>
        <vertAlign val="subscript"/>
        <sz val="8"/>
        <color indexed="8"/>
        <rFont val="Arial"/>
        <family val="2"/>
      </rPr>
      <t>Y-1</t>
    </r>
    <r>
      <rPr>
        <sz val="8"/>
        <color indexed="8"/>
        <rFont val="Arial"/>
        <family val="2"/>
      </rPr>
      <t xml:space="preserve"> - 0.0010</t>
    </r>
  </si>
  <si>
    <t>Bituminous coal</t>
  </si>
  <si>
    <r>
      <t>BE = BE</t>
    </r>
    <r>
      <rPr>
        <vertAlign val="subscript"/>
        <sz val="8"/>
        <color indexed="8"/>
        <rFont val="Arial"/>
        <family val="2"/>
      </rPr>
      <t>Y-1</t>
    </r>
    <r>
      <rPr>
        <sz val="8"/>
        <color indexed="8"/>
        <rFont val="Arial"/>
        <family val="2"/>
      </rPr>
      <t xml:space="preserve"> - 0.00071</t>
    </r>
  </si>
  <si>
    <t>Cement</t>
  </si>
  <si>
    <r>
      <t>BE = BE</t>
    </r>
    <r>
      <rPr>
        <vertAlign val="subscript"/>
        <sz val="8"/>
        <color indexed="8"/>
        <rFont val="Arial"/>
        <family val="2"/>
      </rPr>
      <t>Y-1</t>
    </r>
    <r>
      <rPr>
        <sz val="8"/>
        <color indexed="8"/>
        <rFont val="Arial"/>
        <family val="2"/>
      </rPr>
      <t xml:space="preserve"> - 0.0030</t>
    </r>
  </si>
  <si>
    <t>Electricity</t>
  </si>
  <si>
    <r>
      <t>BE = BE</t>
    </r>
    <r>
      <rPr>
        <vertAlign val="subscript"/>
        <sz val="8"/>
        <color indexed="8"/>
        <rFont val="Arial"/>
        <family val="2"/>
      </rPr>
      <t>Y-1</t>
    </r>
    <r>
      <rPr>
        <sz val="8"/>
        <color indexed="8"/>
        <rFont val="Arial"/>
        <family val="2"/>
      </rPr>
      <t xml:space="preserve"> - 0.0037</t>
    </r>
  </si>
  <si>
    <t>Megawatt hour</t>
  </si>
  <si>
    <t>Hardwood kraft pulp</t>
  </si>
  <si>
    <t>Air dry metric tonne</t>
  </si>
  <si>
    <t>Hydrogen</t>
  </si>
  <si>
    <t>Industrial heat</t>
  </si>
  <si>
    <r>
      <t>BE = BE</t>
    </r>
    <r>
      <rPr>
        <vertAlign val="subscript"/>
        <sz val="8"/>
        <color indexed="8"/>
        <rFont val="Arial"/>
        <family val="2"/>
      </rPr>
      <t>Y-1</t>
    </r>
    <r>
      <rPr>
        <sz val="8"/>
        <color indexed="8"/>
        <rFont val="Arial"/>
        <family val="2"/>
      </rPr>
      <t xml:space="preserve"> - 0.00063</t>
    </r>
  </si>
  <si>
    <t>Gigajoule</t>
  </si>
  <si>
    <t>Oil sands in situ bitumen</t>
  </si>
  <si>
    <r>
      <t>BE = BE</t>
    </r>
    <r>
      <rPr>
        <vertAlign val="subscript"/>
        <sz val="8"/>
        <color indexed="8"/>
        <rFont val="Arial"/>
        <family val="2"/>
      </rPr>
      <t>Y-1</t>
    </r>
    <r>
      <rPr>
        <sz val="8"/>
        <color indexed="8"/>
        <rFont val="Arial"/>
        <family val="2"/>
      </rPr>
      <t xml:space="preserve"> - 0.0035</t>
    </r>
  </si>
  <si>
    <t>m3 of bitumen</t>
  </si>
  <si>
    <r>
      <t>BE = BE</t>
    </r>
    <r>
      <rPr>
        <vertAlign val="subscript"/>
        <sz val="8"/>
        <color indexed="8"/>
        <rFont val="Arial"/>
        <family val="2"/>
      </rPr>
      <t>Y-1</t>
    </r>
    <r>
      <rPr>
        <sz val="8"/>
        <color indexed="8"/>
        <rFont val="Arial"/>
        <family val="2"/>
      </rPr>
      <t xml:space="preserve"> - 0.0020</t>
    </r>
  </si>
  <si>
    <t>Refining</t>
  </si>
  <si>
    <r>
      <t>BE = BE</t>
    </r>
    <r>
      <rPr>
        <vertAlign val="subscript"/>
        <sz val="8"/>
        <color indexed="8"/>
        <rFont val="Arial"/>
        <family val="2"/>
      </rPr>
      <t>Y-1</t>
    </r>
    <r>
      <rPr>
        <sz val="8"/>
        <color indexed="8"/>
        <rFont val="Arial"/>
        <family val="2"/>
      </rPr>
      <t xml:space="preserve"> - 0.038</t>
    </r>
  </si>
  <si>
    <t>Softwood kraft pulp</t>
  </si>
  <si>
    <t>Note:  The values in the columns for 2020, 2021 and 2022 reflect the application of an annual 1% tightening rate.</t>
  </si>
  <si>
    <t>*BE is the established benchmark for the year.</t>
  </si>
  <si>
    <r>
      <t>**BE</t>
    </r>
    <r>
      <rPr>
        <vertAlign val="subscript"/>
        <sz val="8"/>
        <color indexed="8"/>
        <rFont val="Arial"/>
        <family val="2"/>
      </rPr>
      <t>Y-1</t>
    </r>
    <r>
      <rPr>
        <sz val="8"/>
        <color indexed="8"/>
        <rFont val="Arial"/>
        <family val="2"/>
      </rPr>
      <t xml:space="preserve"> is the established benchmark for the previous year.</t>
    </r>
  </si>
  <si>
    <t>*** is the tightening rate.</t>
  </si>
  <si>
    <t>Oil sands mining bitumen</t>
  </si>
  <si>
    <t>Table   Established Benchmarks for Products</t>
  </si>
  <si>
    <t>unit</t>
  </si>
  <si>
    <t>Transition Allocation
Benchmark</t>
  </si>
  <si>
    <t>Alberta complexity weighted barrel (in thousands)</t>
  </si>
  <si>
    <t>Electricity benchmark for the current year:</t>
  </si>
  <si>
    <t>Heat</t>
  </si>
  <si>
    <t>Submit the required documents to ACCO (see the "Required Submission Documents" section for summary of required submission documents).</t>
  </si>
  <si>
    <r>
      <t xml:space="preserve">To print the report or portions thereof, first select multiple tabs by navigating to the first tab to be printed and shift+clicking the last tab. Next, select "Print" from the "File" menu above. Caution: When multiple tabs are selected, making a change to one tab can affect information in all selected tabs. </t>
    </r>
    <r>
      <rPr>
        <b/>
        <sz val="9"/>
        <rFont val="Arial"/>
        <family val="2"/>
      </rPr>
      <t>Note that completed reports must be submitted electronically to Alberta Climate Change Office (ACCO) and that printed reports should not be submitted.</t>
    </r>
  </si>
  <si>
    <t>Total</t>
  </si>
  <si>
    <r>
      <t xml:space="preserve">The requirements described below are administered under the authority of the </t>
    </r>
    <r>
      <rPr>
        <i/>
        <sz val="9"/>
        <rFont val="Arial"/>
        <family val="2"/>
      </rPr>
      <t>Climate Change and Emissions Management Act</t>
    </r>
    <r>
      <rPr>
        <sz val="9"/>
        <rFont val="Arial"/>
        <family val="2"/>
      </rPr>
      <t xml:space="preserve"> and the Carbon Competitiveness Incentive Regulation.</t>
    </r>
  </si>
  <si>
    <t>Name used?</t>
  </si>
  <si>
    <t>List of unused names</t>
  </si>
  <si>
    <t>Year</t>
  </si>
  <si>
    <t>NAICS Code 2017 Version 2.0 (see http://www.statcan.gc.ca/concepts/industry-industrie-eng.htm)</t>
  </si>
  <si>
    <r>
      <t>BE = BE</t>
    </r>
    <r>
      <rPr>
        <vertAlign val="subscript"/>
        <sz val="8"/>
        <color indexed="8"/>
        <rFont val="Arial"/>
        <family val="2"/>
      </rPr>
      <t>Y-1</t>
    </r>
    <r>
      <rPr>
        <sz val="8"/>
        <color indexed="8"/>
        <rFont val="Arial"/>
        <family val="2"/>
      </rPr>
      <t xml:space="preserve"> - 0.091</t>
    </r>
  </si>
  <si>
    <t>Refining Count</t>
  </si>
  <si>
    <t>NAICS</t>
  </si>
  <si>
    <t>Report Period</t>
  </si>
  <si>
    <t>1 to 4 (Annual Forecasting Report)</t>
  </si>
  <si>
    <t>2 to 4 (Update)</t>
  </si>
  <si>
    <t>3 to 4 (Update)</t>
  </si>
  <si>
    <t>4 (Update)</t>
  </si>
  <si>
    <t>Reporting Period</t>
  </si>
  <si>
    <t>Year C5</t>
  </si>
  <si>
    <t>Reporting Period C7</t>
  </si>
  <si>
    <t>Fund ratio minimum O30</t>
  </si>
  <si>
    <r>
      <t xml:space="preserve"> Tonnes </t>
    </r>
    <r>
      <rPr>
        <i/>
        <sz val="8"/>
        <rFont val="Arial"/>
        <family val="2"/>
      </rPr>
      <t>CO</t>
    </r>
    <r>
      <rPr>
        <i/>
        <vertAlign val="subscript"/>
        <sz val="8"/>
        <rFont val="Arial"/>
        <family val="2"/>
      </rPr>
      <t>2</t>
    </r>
    <r>
      <rPr>
        <i/>
        <sz val="8"/>
        <rFont val="Arial"/>
        <family val="2"/>
      </rPr>
      <t>e</t>
    </r>
  </si>
  <si>
    <t>Year selected:</t>
  </si>
  <si>
    <t>Reporting period selected:</t>
  </si>
  <si>
    <t>Item number</t>
  </si>
  <si>
    <t>Value</t>
  </si>
  <si>
    <t>OBA= sum of products for established benchmark + sum of products for assigned + sum of products for transition alloc - imported electricity/heat/hydrogen(no hydrogen for refining)</t>
  </si>
  <si>
    <t>Enable Macros and use the tabs below to navigate through the sections of this form.</t>
  </si>
  <si>
    <t>Have the designated Certifying Official sign the Statement of Certification.</t>
  </si>
  <si>
    <t>8.</t>
  </si>
  <si>
    <t>Statement of Certification: Signed by the certifying official.</t>
  </si>
  <si>
    <t>Forecasting Form: The completed report must be submitted in the original file format (.XLS) downloaded from the ACCO website.</t>
  </si>
  <si>
    <t>Years of Commercial Operation for Period being Forecasted</t>
  </si>
  <si>
    <r>
      <t xml:space="preserve">Tonnes </t>
    </r>
    <r>
      <rPr>
        <i/>
        <sz val="9"/>
        <rFont val="Arial"/>
        <family val="2"/>
      </rPr>
      <t>CO</t>
    </r>
    <r>
      <rPr>
        <i/>
        <vertAlign val="subscript"/>
        <sz val="9"/>
        <rFont val="Arial"/>
        <family val="2"/>
      </rPr>
      <t>2</t>
    </r>
    <r>
      <rPr>
        <i/>
        <sz val="9"/>
        <rFont val="Arial"/>
        <family val="2"/>
      </rPr>
      <t>e</t>
    </r>
  </si>
  <si>
    <t>reviewed the information being submitted, that I have exercised due diligence to ensure that the information is reasonable and complete, and that, to the best of my knowledge, the quantities submitted herein are based on reasonable estimates using available data.</t>
  </si>
  <si>
    <t xml:space="preserve">(Certifying Official), having the authority to bind the reporting company, hereby certify that I have </t>
  </si>
  <si>
    <t>Summary of Forecasted Emissions, Allocations and Compliance Data</t>
  </si>
  <si>
    <t>Ethylene glycol</t>
  </si>
  <si>
    <r>
      <t>BE = BE</t>
    </r>
    <r>
      <rPr>
        <vertAlign val="subscript"/>
        <sz val="8"/>
        <color indexed="8"/>
        <rFont val="Arial"/>
        <family val="2"/>
      </rPr>
      <t>Y-1</t>
    </r>
    <r>
      <rPr>
        <sz val="8"/>
        <color indexed="8"/>
        <rFont val="Arial"/>
        <family val="2"/>
      </rPr>
      <t xml:space="preserve"> - 0.0025</t>
    </r>
  </si>
  <si>
    <t>High value chemicals</t>
  </si>
  <si>
    <r>
      <t>BE = BE</t>
    </r>
    <r>
      <rPr>
        <vertAlign val="subscript"/>
        <sz val="8"/>
        <color indexed="8"/>
        <rFont val="Arial"/>
        <family val="2"/>
      </rPr>
      <t>Y-1</t>
    </r>
    <r>
      <rPr>
        <sz val="8"/>
        <color indexed="8"/>
        <rFont val="Arial"/>
        <family val="2"/>
      </rPr>
      <t xml:space="preserve"> - 0.0049</t>
    </r>
  </si>
  <si>
    <t>Upgrading</t>
  </si>
  <si>
    <r>
      <t>BE = BE</t>
    </r>
    <r>
      <rPr>
        <vertAlign val="subscript"/>
        <sz val="8"/>
        <color indexed="8"/>
        <rFont val="Arial"/>
        <family val="2"/>
      </rPr>
      <t>Y-1</t>
    </r>
    <r>
      <rPr>
        <sz val="8"/>
        <color indexed="8"/>
        <rFont val="Arial"/>
        <family val="2"/>
      </rPr>
      <t xml:space="preserve"> - 0.025</t>
    </r>
  </si>
  <si>
    <t>Upgrading AB-CWB (in thousands)</t>
  </si>
  <si>
    <t>Jan 01 to March 31</t>
  </si>
  <si>
    <t>Jan 01 to June 30</t>
  </si>
  <si>
    <t>Jan 01 to Sept 30</t>
  </si>
  <si>
    <t>Jan 01 to Dec 31</t>
  </si>
  <si>
    <t>CARBON COMPETITIVENESS INCENTIVE REGULATION (CCIR) FORECASTING FORM v1.3</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</si>
</sst>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0"/>
    <numFmt numFmtId="174" formatCode="General;General;"/>
    <numFmt numFmtId="175" formatCode="General;\-General;"/>
    <numFmt numFmtId="176" formatCode="#,##0;\-#,##0;"/>
    <numFmt numFmtId="177" formatCode="0.0"/>
    <numFmt numFmtId="178" formatCode="&quot;$&quot;#,##0.00"/>
    <numFmt numFmtId="179" formatCode="#,##0.0"/>
    <numFmt numFmtId="180" formatCode="#,##0.000000"/>
    <numFmt numFmtId="181" formatCode="General;General;&quot;[production units]&quot;;@"/>
    <numFmt numFmtId="182" formatCode="#,###,##0.0#####;\-#,###,##0.0#####;"/>
    <numFmt numFmtId="183" formatCode="#,##0.0000;\-#,##0.0000;"/>
    <numFmt numFmtId="184" formatCode="0;\-0;"/>
    <numFmt numFmtId="185" formatCode="[$-409]mmmm\ d\,\ yyyy;@"/>
    <numFmt numFmtId="186" formatCode=";;;"/>
    <numFmt numFmtId="187" formatCode="0.0%"/>
    <numFmt numFmtId="188" formatCode="_(* #,##0.0_);_(* \(#,##0.0\);_(* &quot;-&quot;??_);_(@_)"/>
    <numFmt numFmtId="189" formatCode="_(* #,##0_);_(* \(#,##0\);_(* &quot;-&quot;??_);_(@_)"/>
    <numFmt numFmtId="190" formatCode="_(* #,##0_);_(* \(#,##0\);_(* &quot;0&quot;??_);_(@_)"/>
    <numFmt numFmtId="191" formatCode="_(* #,##0.0_);_(* \(#,##0.0\);_(* &quot;-&quot;?_);_(@_)"/>
    <numFmt numFmtId="192" formatCode="_(* #,##0_);_(* \(#,##0\);_(* &quot;-&quot;?_);_(@_)"/>
    <numFmt numFmtId="193" formatCode="[$-409]dddd\,\ mmmm\ dd\,\ yyyy"/>
    <numFmt numFmtId="194" formatCode="[$-409]h:mm:ss\ AM/PM"/>
    <numFmt numFmtId="195" formatCode="&quot;Yes&quot;;&quot;Yes&quot;;&quot;No&quot;"/>
    <numFmt numFmtId="196" formatCode="&quot;True&quot;;&quot;True&quot;;&quot;False&quot;"/>
    <numFmt numFmtId="197" formatCode="&quot;On&quot;;&quot;On&quot;;&quot;Off&quot;"/>
    <numFmt numFmtId="198" formatCode="[$€-2]\ #,##0.00_);[Red]\([$€-2]\ #,##0.00\)"/>
    <numFmt numFmtId="199" formatCode="0.00000"/>
    <numFmt numFmtId="200" formatCode="#,##0.00000"/>
    <numFmt numFmtId="201" formatCode="0.000000"/>
  </numFmts>
  <fonts count="82">
    <font>
      <sz val="10"/>
      <name val="Arial"/>
      <family val="0"/>
    </font>
    <font>
      <sz val="9"/>
      <name val="Arial"/>
      <family val="2"/>
    </font>
    <font>
      <sz val="8"/>
      <name val="Arial"/>
      <family val="2"/>
    </font>
    <font>
      <b/>
      <sz val="11"/>
      <color indexed="9"/>
      <name val="Arial"/>
      <family val="2"/>
    </font>
    <font>
      <sz val="10"/>
      <color indexed="9"/>
      <name val="Arial"/>
      <family val="2"/>
    </font>
    <font>
      <b/>
      <sz val="10"/>
      <name val="Arial"/>
      <family val="2"/>
    </font>
    <font>
      <b/>
      <sz val="9"/>
      <color indexed="9"/>
      <name val="Arial"/>
      <family val="2"/>
    </font>
    <font>
      <b/>
      <sz val="8.5"/>
      <name val="Arial"/>
      <family val="2"/>
    </font>
    <font>
      <sz val="8.5"/>
      <name val="Arial"/>
      <family val="2"/>
    </font>
    <font>
      <b/>
      <sz val="9"/>
      <name val="Arial"/>
      <family val="2"/>
    </font>
    <font>
      <sz val="12"/>
      <name val="Arial"/>
      <family val="2"/>
    </font>
    <font>
      <b/>
      <sz val="12"/>
      <color indexed="9"/>
      <name val="Arial"/>
      <family val="2"/>
    </font>
    <font>
      <vertAlign val="subscript"/>
      <sz val="8.5"/>
      <name val="Arial"/>
      <family val="2"/>
    </font>
    <font>
      <b/>
      <sz val="8"/>
      <name val="Arial"/>
      <family val="2"/>
    </font>
    <font>
      <i/>
      <u val="single"/>
      <sz val="9"/>
      <name val="Arial"/>
      <family val="2"/>
    </font>
    <font>
      <sz val="18"/>
      <color indexed="9"/>
      <name val="Arial Black"/>
      <family val="2"/>
    </font>
    <font>
      <sz val="9"/>
      <color indexed="9"/>
      <name val="Arial"/>
      <family val="2"/>
    </font>
    <font>
      <u val="single"/>
      <sz val="10"/>
      <color indexed="12"/>
      <name val="Arial"/>
      <family val="2"/>
    </font>
    <font>
      <u val="single"/>
      <sz val="10"/>
      <color indexed="36"/>
      <name val="Arial"/>
      <family val="2"/>
    </font>
    <font>
      <i/>
      <sz val="9"/>
      <name val="Arial"/>
      <family val="2"/>
    </font>
    <font>
      <b/>
      <sz val="8"/>
      <name val="Tahoma"/>
      <family val="2"/>
    </font>
    <font>
      <b/>
      <sz val="10"/>
      <color indexed="10"/>
      <name val="Arial"/>
      <family val="2"/>
    </font>
    <font>
      <sz val="8"/>
      <name val="Tahoma"/>
      <family val="2"/>
    </font>
    <font>
      <b/>
      <sz val="9"/>
      <color indexed="10"/>
      <name val="Arial"/>
      <family val="2"/>
    </font>
    <font>
      <sz val="9"/>
      <color indexed="10"/>
      <name val="Arial"/>
      <family val="2"/>
    </font>
    <font>
      <u val="single"/>
      <sz val="9"/>
      <name val="Arial"/>
      <family val="2"/>
    </font>
    <font>
      <b/>
      <u val="single"/>
      <sz val="16"/>
      <name val="Arial"/>
      <family val="2"/>
    </font>
    <font>
      <sz val="16"/>
      <name val="Arial"/>
      <family val="2"/>
    </font>
    <font>
      <u val="single"/>
      <sz val="9"/>
      <color indexed="12"/>
      <name val="Arial"/>
      <family val="2"/>
    </font>
    <font>
      <i/>
      <sz val="9"/>
      <color indexed="10"/>
      <name val="Arial"/>
      <family val="2"/>
    </font>
    <font>
      <b/>
      <sz val="8"/>
      <color indexed="8"/>
      <name val="Arial"/>
      <family val="2"/>
    </font>
    <font>
      <b/>
      <vertAlign val="subscript"/>
      <sz val="8"/>
      <color indexed="8"/>
      <name val="Arial"/>
      <family val="2"/>
    </font>
    <font>
      <sz val="8"/>
      <color indexed="8"/>
      <name val="Arial"/>
      <family val="2"/>
    </font>
    <font>
      <vertAlign val="subscript"/>
      <sz val="8"/>
      <color indexed="8"/>
      <name val="Arial"/>
      <family val="2"/>
    </font>
    <font>
      <sz val="9"/>
      <name val="Tahoma"/>
      <family val="2"/>
    </font>
    <font>
      <i/>
      <sz val="8"/>
      <name val="Arial"/>
      <family val="2"/>
    </font>
    <font>
      <i/>
      <vertAlign val="subscript"/>
      <sz val="8"/>
      <name val="Arial"/>
      <family val="2"/>
    </font>
    <font>
      <b/>
      <sz val="8"/>
      <color indexed="9"/>
      <name val="Arial"/>
      <family val="2"/>
    </font>
    <font>
      <b/>
      <sz val="9"/>
      <name val="Tahoma"/>
      <family val="2"/>
    </font>
    <font>
      <i/>
      <vertAlign val="sub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22"/>
      <name val="Wingdings 3"/>
      <family val="1"/>
    </font>
    <font>
      <b/>
      <sz val="10"/>
      <color indexed="8"/>
      <name val="Arial"/>
      <family val="2"/>
    </font>
    <font>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tint="-0.24997000396251678"/>
      <name val="Wingdings 3"/>
      <family val="1"/>
    </font>
    <font>
      <b/>
      <sz val="10"/>
      <color theme="1"/>
      <name val="Arial"/>
      <family val="2"/>
    </font>
    <font>
      <b/>
      <sz val="8"/>
      <color rgb="FF000000"/>
      <name val="Arial"/>
      <family val="2"/>
    </font>
    <font>
      <sz val="8"/>
      <color rgb="FF000000"/>
      <name val="Arial"/>
      <family val="2"/>
    </font>
    <font>
      <sz val="14"/>
      <color rgb="FFFF0000"/>
      <name val="Arial"/>
      <family val="2"/>
    </font>
  </fonts>
  <fills count="37">
    <fill>
      <patternFill/>
    </fill>
    <fill>
      <patternFill patternType="gray125"/>
    </fill>
    <fill>
      <patternFill patternType="solid">
        <fgColor indexed="9"/>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4"/>
        <bgColor indexed="64"/>
      </patternFill>
    </fill>
    <fill>
      <patternFill patternType="solid">
        <fgColor indexed="22"/>
        <bgColor indexed="64"/>
      </patternFill>
    </fill>
    <fill>
      <patternFill patternType="solid">
        <fgColor indexed="30"/>
        <bgColor indexed="64"/>
      </patternFill>
    </fill>
    <fill>
      <patternFill patternType="solid">
        <fgColor theme="0"/>
        <bgColor indexed="64"/>
      </patternFill>
    </fill>
    <fill>
      <patternFill patternType="solid">
        <fgColor theme="0" tint="-0.1499900072813034"/>
        <bgColor indexed="64"/>
      </patternFill>
    </fill>
    <fill>
      <patternFill patternType="solid">
        <fgColor rgb="FFBEBEB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style="thin">
        <color rgb="FF000000"/>
      </left>
      <right style="thin">
        <color rgb="FF000000"/>
      </right>
      <top style="thin">
        <color rgb="FF000000"/>
      </top>
      <bottom style="thin">
        <color rgb="FF000000"/>
      </botto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style="thin">
        <color theme="0" tint="-0.24997000396251678"/>
      </left>
      <right>
        <color indexed="63"/>
      </right>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2"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3"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2" fillId="24" borderId="0" applyNumberFormat="0" applyBorder="0" applyAlignment="0" applyProtection="0"/>
    <xf numFmtId="0" fontId="63" fillId="25" borderId="1" applyNumberFormat="0" applyAlignment="0" applyProtection="0"/>
    <xf numFmtId="0" fontId="64"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66" fillId="27"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70" fillId="28" borderId="1" applyNumberFormat="0" applyAlignment="0" applyProtection="0"/>
    <xf numFmtId="0" fontId="71" fillId="0" borderId="6" applyNumberFormat="0" applyFill="0" applyAlignment="0" applyProtection="0"/>
    <xf numFmtId="0" fontId="72" fillId="29" borderId="0" applyNumberFormat="0" applyBorder="0" applyAlignment="0" applyProtection="0"/>
    <xf numFmtId="0" fontId="0" fillId="0" borderId="0">
      <alignment/>
      <protection/>
    </xf>
    <xf numFmtId="0" fontId="60" fillId="0" borderId="0">
      <alignment/>
      <protection/>
    </xf>
    <xf numFmtId="0" fontId="0" fillId="0" borderId="0">
      <alignment/>
      <protection/>
    </xf>
    <xf numFmtId="0" fontId="0" fillId="30" borderId="7" applyNumberFormat="0" applyFont="0" applyAlignment="0" applyProtection="0"/>
    <xf numFmtId="0" fontId="73" fillId="2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59">
    <xf numFmtId="0" fontId="0" fillId="0" borderId="0" xfId="0" applyAlignment="1">
      <alignment/>
    </xf>
    <xf numFmtId="0" fontId="1" fillId="0" borderId="0" xfId="0" applyFont="1" applyAlignment="1" applyProtection="1">
      <alignment vertical="center"/>
      <protection/>
    </xf>
    <xf numFmtId="0" fontId="8" fillId="0" borderId="0" xfId="0" applyFont="1" applyBorder="1" applyAlignment="1" applyProtection="1">
      <alignment/>
      <protection/>
    </xf>
    <xf numFmtId="0" fontId="8" fillId="0" borderId="0" xfId="0" applyFont="1" applyFill="1" applyBorder="1" applyAlignment="1" applyProtection="1">
      <alignment/>
      <protection/>
    </xf>
    <xf numFmtId="0" fontId="8" fillId="0" borderId="0" xfId="0" applyFont="1" applyFill="1" applyBorder="1" applyAlignment="1" applyProtection="1">
      <alignment wrapText="1"/>
      <protection/>
    </xf>
    <xf numFmtId="0" fontId="7" fillId="0" borderId="0" xfId="0" applyFont="1" applyFill="1" applyBorder="1" applyAlignment="1" applyProtection="1">
      <alignment/>
      <protection/>
    </xf>
    <xf numFmtId="0" fontId="8" fillId="2" borderId="10" xfId="0" applyFont="1" applyFill="1" applyBorder="1" applyAlignment="1" applyProtection="1">
      <alignment/>
      <protection/>
    </xf>
    <xf numFmtId="0" fontId="8" fillId="2" borderId="0" xfId="0" applyFont="1" applyFill="1" applyBorder="1" applyAlignment="1" applyProtection="1">
      <alignment vertical="center"/>
      <protection/>
    </xf>
    <xf numFmtId="0" fontId="8" fillId="2" borderId="0" xfId="0" applyFont="1" applyFill="1" applyBorder="1" applyAlignment="1" applyProtection="1">
      <alignment/>
      <protection/>
    </xf>
    <xf numFmtId="0" fontId="8" fillId="2" borderId="11" xfId="0" applyFont="1" applyFill="1" applyBorder="1" applyAlignment="1" applyProtection="1">
      <alignment/>
      <protection/>
    </xf>
    <xf numFmtId="0" fontId="8" fillId="2" borderId="0" xfId="0" applyFont="1" applyFill="1" applyBorder="1" applyAlignment="1" applyProtection="1">
      <alignment horizontal="center"/>
      <protection/>
    </xf>
    <xf numFmtId="0" fontId="8" fillId="2" borderId="0" xfId="0" applyFont="1" applyFill="1" applyBorder="1" applyAlignment="1" applyProtection="1">
      <alignment wrapText="1"/>
      <protection/>
    </xf>
    <xf numFmtId="0" fontId="8" fillId="2" borderId="0" xfId="0" applyFont="1" applyFill="1" applyBorder="1" applyAlignment="1" applyProtection="1">
      <alignment horizontal="center" wrapText="1"/>
      <protection/>
    </xf>
    <xf numFmtId="0" fontId="3" fillId="2" borderId="10" xfId="0" applyFont="1" applyFill="1" applyBorder="1" applyAlignment="1" applyProtection="1">
      <alignment vertical="center"/>
      <protection/>
    </xf>
    <xf numFmtId="0" fontId="1" fillId="2" borderId="0" xfId="0" applyFont="1" applyFill="1" applyBorder="1" applyAlignment="1" applyProtection="1">
      <alignment horizontal="left"/>
      <protection/>
    </xf>
    <xf numFmtId="49" fontId="1" fillId="2" borderId="12" xfId="0" applyNumberFormat="1" applyFont="1" applyFill="1" applyBorder="1" applyAlignment="1" applyProtection="1">
      <alignment horizontal="left"/>
      <protection locked="0"/>
    </xf>
    <xf numFmtId="0" fontId="1" fillId="2" borderId="0" xfId="0" applyFont="1" applyFill="1" applyBorder="1" applyAlignment="1" applyProtection="1">
      <alignment/>
      <protection/>
    </xf>
    <xf numFmtId="0" fontId="1" fillId="2" borderId="0" xfId="0" applyFont="1" applyFill="1" applyBorder="1" applyAlignment="1" applyProtection="1">
      <alignment/>
      <protection/>
    </xf>
    <xf numFmtId="0" fontId="1" fillId="2" borderId="0" xfId="0" applyFont="1" applyFill="1" applyBorder="1" applyAlignment="1" applyProtection="1">
      <alignment horizontal="left"/>
      <protection/>
    </xf>
    <xf numFmtId="49" fontId="1" fillId="2" borderId="12" xfId="0" applyNumberFormat="1" applyFont="1" applyFill="1" applyBorder="1" applyAlignment="1" applyProtection="1">
      <alignment horizontal="left"/>
      <protection locked="0"/>
    </xf>
    <xf numFmtId="0" fontId="8" fillId="2" borderId="0" xfId="0" applyFont="1" applyFill="1" applyBorder="1" applyAlignment="1" applyProtection="1">
      <alignment horizontal="left" vertical="center"/>
      <protection/>
    </xf>
    <xf numFmtId="0" fontId="8" fillId="2" borderId="0" xfId="0" applyFont="1" applyFill="1" applyBorder="1" applyAlignment="1" applyProtection="1">
      <alignment horizontal="left"/>
      <protection/>
    </xf>
    <xf numFmtId="0" fontId="7" fillId="2" borderId="11" xfId="0" applyFont="1" applyFill="1" applyBorder="1" applyAlignment="1" applyProtection="1">
      <alignment/>
      <protection/>
    </xf>
    <xf numFmtId="0" fontId="8" fillId="2" borderId="0" xfId="0" applyFont="1" applyFill="1" applyBorder="1" applyAlignment="1" applyProtection="1">
      <alignment horizontal="left" vertical="center" wrapText="1"/>
      <protection/>
    </xf>
    <xf numFmtId="0" fontId="1" fillId="2" borderId="10" xfId="0" applyFont="1" applyFill="1" applyBorder="1" applyAlignment="1" applyProtection="1">
      <alignment vertical="center" wrapText="1"/>
      <protection/>
    </xf>
    <xf numFmtId="0" fontId="1" fillId="2" borderId="10" xfId="0" applyFont="1" applyFill="1" applyBorder="1" applyAlignment="1" applyProtection="1">
      <alignment horizontal="left" vertical="center" wrapText="1" indent="1"/>
      <protection/>
    </xf>
    <xf numFmtId="0" fontId="2" fillId="2" borderId="0" xfId="0" applyFont="1" applyFill="1" applyBorder="1" applyAlignment="1" applyProtection="1">
      <alignment/>
      <protection/>
    </xf>
    <xf numFmtId="0" fontId="1" fillId="2" borderId="0" xfId="0" applyFont="1" applyFill="1" applyBorder="1" applyAlignment="1" applyProtection="1">
      <alignment horizontal="center"/>
      <protection/>
    </xf>
    <xf numFmtId="0" fontId="2" fillId="2" borderId="0" xfId="0" applyFont="1" applyFill="1" applyBorder="1" applyAlignment="1" applyProtection="1">
      <alignment horizontal="left"/>
      <protection/>
    </xf>
    <xf numFmtId="0" fontId="1" fillId="2" borderId="0" xfId="0" applyFont="1" applyFill="1" applyBorder="1" applyAlignment="1" applyProtection="1">
      <alignment horizontal="left" vertical="center"/>
      <protection/>
    </xf>
    <xf numFmtId="0" fontId="0" fillId="2" borderId="0" xfId="0" applyFont="1" applyFill="1" applyBorder="1" applyAlignment="1" applyProtection="1">
      <alignment/>
      <protection/>
    </xf>
    <xf numFmtId="0" fontId="0" fillId="2" borderId="0" xfId="0" applyFont="1" applyFill="1" applyBorder="1" applyAlignment="1" applyProtection="1">
      <alignment horizontal="center"/>
      <protection/>
    </xf>
    <xf numFmtId="0" fontId="5" fillId="2" borderId="0" xfId="0" applyFont="1" applyFill="1" applyBorder="1" applyAlignment="1" applyProtection="1">
      <alignment/>
      <protection/>
    </xf>
    <xf numFmtId="0" fontId="5" fillId="2" borderId="0" xfId="0" applyFont="1" applyFill="1" applyBorder="1" applyAlignment="1" applyProtection="1">
      <alignment horizontal="left" vertical="center"/>
      <protection/>
    </xf>
    <xf numFmtId="0" fontId="0" fillId="2" borderId="11" xfId="0" applyFill="1" applyBorder="1" applyAlignment="1" applyProtection="1">
      <alignment/>
      <protection/>
    </xf>
    <xf numFmtId="0" fontId="0" fillId="2" borderId="0" xfId="0" applyFill="1" applyBorder="1" applyAlignment="1" applyProtection="1">
      <alignment/>
      <protection/>
    </xf>
    <xf numFmtId="0" fontId="0" fillId="2" borderId="0" xfId="0" applyFill="1" applyBorder="1" applyAlignment="1" applyProtection="1">
      <alignment horizontal="left"/>
      <protection/>
    </xf>
    <xf numFmtId="49" fontId="1" fillId="2" borderId="0" xfId="0" applyNumberFormat="1" applyFont="1" applyFill="1" applyBorder="1" applyAlignment="1" applyProtection="1">
      <alignment horizontal="left"/>
      <protection/>
    </xf>
    <xf numFmtId="0" fontId="0" fillId="0" borderId="0" xfId="0" applyBorder="1" applyAlignment="1" applyProtection="1">
      <alignment/>
      <protection/>
    </xf>
    <xf numFmtId="0" fontId="0" fillId="2" borderId="11" xfId="0" applyFill="1" applyBorder="1" applyAlignment="1" applyProtection="1">
      <alignment/>
      <protection/>
    </xf>
    <xf numFmtId="0" fontId="8" fillId="2" borderId="13" xfId="0" applyFont="1" applyFill="1" applyBorder="1" applyAlignment="1" applyProtection="1">
      <alignment/>
      <protection/>
    </xf>
    <xf numFmtId="0" fontId="0" fillId="0" borderId="0" xfId="0" applyFill="1" applyAlignment="1" applyProtection="1">
      <alignment/>
      <protection/>
    </xf>
    <xf numFmtId="0" fontId="10" fillId="0" borderId="0" xfId="0" applyFont="1" applyBorder="1" applyAlignment="1" applyProtection="1">
      <alignment/>
      <protection/>
    </xf>
    <xf numFmtId="49" fontId="1" fillId="2" borderId="0" xfId="0" applyNumberFormat="1" applyFont="1" applyFill="1" applyBorder="1" applyAlignment="1" applyProtection="1">
      <alignment/>
      <protection/>
    </xf>
    <xf numFmtId="0" fontId="1" fillId="2" borderId="10" xfId="0" applyFont="1" applyFill="1" applyBorder="1" applyAlignment="1" applyProtection="1">
      <alignment/>
      <protection/>
    </xf>
    <xf numFmtId="0" fontId="1" fillId="2" borderId="11" xfId="0" applyFont="1" applyFill="1" applyBorder="1" applyAlignment="1" applyProtection="1">
      <alignment/>
      <protection/>
    </xf>
    <xf numFmtId="0" fontId="1" fillId="0" borderId="0" xfId="0" applyFont="1" applyFill="1" applyBorder="1" applyAlignment="1" applyProtection="1">
      <alignment/>
      <protection/>
    </xf>
    <xf numFmtId="0" fontId="1" fillId="2" borderId="0" xfId="0" applyFont="1" applyFill="1" applyBorder="1" applyAlignment="1" applyProtection="1">
      <alignment horizontal="left" vertical="top" wrapText="1"/>
      <protection/>
    </xf>
    <xf numFmtId="0" fontId="1" fillId="2" borderId="0" xfId="0" applyFont="1" applyFill="1" applyBorder="1" applyAlignment="1" applyProtection="1">
      <alignment wrapText="1"/>
      <protection/>
    </xf>
    <xf numFmtId="0" fontId="1" fillId="2" borderId="14" xfId="0" applyFont="1" applyFill="1" applyBorder="1" applyAlignment="1" applyProtection="1">
      <alignment/>
      <protection/>
    </xf>
    <xf numFmtId="0" fontId="5" fillId="2" borderId="0" xfId="0" applyFont="1" applyFill="1" applyBorder="1" applyAlignment="1" applyProtection="1">
      <alignment horizontal="left"/>
      <protection/>
    </xf>
    <xf numFmtId="0" fontId="2" fillId="2" borderId="0" xfId="0" applyFont="1" applyFill="1" applyBorder="1" applyAlignment="1" applyProtection="1">
      <alignment horizontal="left" vertical="center"/>
      <protection/>
    </xf>
    <xf numFmtId="0" fontId="13" fillId="2" borderId="0" xfId="0" applyFont="1" applyFill="1" applyBorder="1" applyAlignment="1" applyProtection="1">
      <alignment horizontal="center"/>
      <protection/>
    </xf>
    <xf numFmtId="0" fontId="2" fillId="2" borderId="0" xfId="0" applyFont="1" applyFill="1" applyBorder="1" applyAlignment="1" applyProtection="1">
      <alignment vertical="center"/>
      <protection/>
    </xf>
    <xf numFmtId="0" fontId="13" fillId="2" borderId="0" xfId="0" applyFont="1" applyFill="1" applyBorder="1" applyAlignment="1" applyProtection="1">
      <alignment horizontal="center" vertical="center"/>
      <protection/>
    </xf>
    <xf numFmtId="0" fontId="2" fillId="2" borderId="0" xfId="0" applyFont="1" applyFill="1" applyBorder="1" applyAlignment="1" applyProtection="1">
      <alignment horizontal="right" vertical="center"/>
      <protection/>
    </xf>
    <xf numFmtId="0" fontId="2" fillId="2" borderId="0" xfId="0" applyFont="1" applyFill="1" applyBorder="1" applyAlignment="1" applyProtection="1">
      <alignment horizontal="center" vertical="center"/>
      <protection/>
    </xf>
    <xf numFmtId="0" fontId="8" fillId="2" borderId="0" xfId="0" applyNumberFormat="1" applyFont="1" applyFill="1" applyBorder="1" applyAlignment="1" applyProtection="1">
      <alignment horizontal="center"/>
      <protection/>
    </xf>
    <xf numFmtId="0" fontId="4" fillId="2" borderId="0" xfId="0" applyFont="1" applyFill="1" applyBorder="1" applyAlignment="1" applyProtection="1">
      <alignment/>
      <protection/>
    </xf>
    <xf numFmtId="0" fontId="1" fillId="2" borderId="0" xfId="0" applyFont="1" applyFill="1" applyBorder="1" applyAlignment="1" applyProtection="1">
      <alignment horizontal="left" wrapText="1"/>
      <protection/>
    </xf>
    <xf numFmtId="0" fontId="0" fillId="0" borderId="0" xfId="0" applyAlignment="1" applyProtection="1">
      <alignment/>
      <protection/>
    </xf>
    <xf numFmtId="0" fontId="1" fillId="2" borderId="0" xfId="0" applyFont="1" applyFill="1" applyBorder="1" applyAlignment="1" applyProtection="1">
      <alignment horizontal="left" vertical="center" wrapText="1"/>
      <protection/>
    </xf>
    <xf numFmtId="0" fontId="0" fillId="2" borderId="10" xfId="0" applyFill="1" applyBorder="1" applyAlignment="1">
      <alignment horizontal="center" wrapText="1"/>
    </xf>
    <xf numFmtId="0" fontId="0" fillId="2" borderId="0" xfId="0" applyFill="1" applyBorder="1" applyAlignment="1">
      <alignment horizontal="left" wrapText="1"/>
    </xf>
    <xf numFmtId="0" fontId="0" fillId="2" borderId="11" xfId="0" applyFill="1" applyBorder="1" applyAlignment="1">
      <alignment horizontal="center" wrapText="1"/>
    </xf>
    <xf numFmtId="0" fontId="0" fillId="2" borderId="0" xfId="0" applyFill="1" applyBorder="1" applyAlignment="1" applyProtection="1">
      <alignment horizontal="left" wrapText="1"/>
      <protection hidden="1"/>
    </xf>
    <xf numFmtId="0" fontId="0" fillId="2" borderId="11" xfId="0" applyFill="1" applyBorder="1" applyAlignment="1" applyProtection="1">
      <alignment horizontal="left" wrapText="1"/>
      <protection hidden="1"/>
    </xf>
    <xf numFmtId="0" fontId="1" fillId="2" borderId="11" xfId="0" applyFont="1" applyFill="1" applyBorder="1" applyAlignment="1" applyProtection="1">
      <alignment horizontal="left" vertical="center" wrapText="1" indent="1"/>
      <protection/>
    </xf>
    <xf numFmtId="0" fontId="0" fillId="2" borderId="10" xfId="0" applyFill="1" applyBorder="1" applyAlignment="1">
      <alignment horizontal="right" vertical="top" wrapText="1"/>
    </xf>
    <xf numFmtId="0" fontId="23" fillId="2" borderId="10" xfId="0" applyFont="1" applyFill="1" applyBorder="1" applyAlignment="1" applyProtection="1">
      <alignment horizontal="right" vertical="top" wrapText="1"/>
      <protection/>
    </xf>
    <xf numFmtId="0" fontId="23" fillId="2" borderId="0" xfId="0" applyFont="1" applyFill="1" applyBorder="1" applyAlignment="1" applyProtection="1">
      <alignment horizontal="left" wrapText="1"/>
      <protection/>
    </xf>
    <xf numFmtId="0" fontId="23" fillId="2" borderId="11" xfId="0" applyFont="1" applyFill="1" applyBorder="1" applyAlignment="1" applyProtection="1">
      <alignment horizontal="left" wrapText="1" indent="1"/>
      <protection/>
    </xf>
    <xf numFmtId="0" fontId="0" fillId="2" borderId="10" xfId="0" applyFill="1" applyBorder="1" applyAlignment="1" applyProtection="1">
      <alignment/>
      <protection/>
    </xf>
    <xf numFmtId="0" fontId="5" fillId="2" borderId="10" xfId="0" applyFont="1" applyFill="1" applyBorder="1" applyAlignment="1" applyProtection="1">
      <alignment horizontal="left" indent="1"/>
      <protection/>
    </xf>
    <xf numFmtId="0" fontId="5" fillId="2" borderId="11" xfId="0" applyFont="1" applyFill="1" applyBorder="1" applyAlignment="1" applyProtection="1">
      <alignment horizontal="left" indent="1"/>
      <protection/>
    </xf>
    <xf numFmtId="0" fontId="17" fillId="2" borderId="10" xfId="55" applyFill="1" applyBorder="1" applyAlignment="1" applyProtection="1">
      <alignment horizontal="left" indent="2"/>
      <protection/>
    </xf>
    <xf numFmtId="0" fontId="17" fillId="2" borderId="0" xfId="55" applyFill="1" applyBorder="1" applyAlignment="1" applyProtection="1">
      <alignment horizontal="left"/>
      <protection/>
    </xf>
    <xf numFmtId="0" fontId="17" fillId="2" borderId="11" xfId="55" applyFill="1" applyBorder="1" applyAlignment="1" applyProtection="1">
      <alignment horizontal="left" indent="2"/>
      <protection/>
    </xf>
    <xf numFmtId="0" fontId="17" fillId="2" borderId="10" xfId="55" applyFill="1" applyBorder="1" applyAlignment="1" applyProtection="1">
      <alignment horizontal="left" indent="4"/>
      <protection/>
    </xf>
    <xf numFmtId="0" fontId="17" fillId="2" borderId="11" xfId="55" applyFill="1" applyBorder="1" applyAlignment="1" applyProtection="1">
      <alignment horizontal="left" indent="4"/>
      <protection/>
    </xf>
    <xf numFmtId="0" fontId="0" fillId="2" borderId="13" xfId="0" applyFill="1" applyBorder="1" applyAlignment="1" applyProtection="1">
      <alignment horizontal="left" indent="1"/>
      <protection/>
    </xf>
    <xf numFmtId="0" fontId="0" fillId="2" borderId="15" xfId="0" applyFill="1" applyBorder="1" applyAlignment="1" applyProtection="1">
      <alignment horizontal="left"/>
      <protection/>
    </xf>
    <xf numFmtId="0" fontId="0" fillId="2" borderId="16" xfId="0" applyFill="1" applyBorder="1" applyAlignment="1" applyProtection="1">
      <alignment horizontal="left" indent="1"/>
      <protection/>
    </xf>
    <xf numFmtId="0" fontId="8" fillId="2" borderId="10" xfId="0" applyFont="1" applyFill="1" applyBorder="1" applyAlignment="1" applyProtection="1">
      <alignment wrapText="1"/>
      <protection/>
    </xf>
    <xf numFmtId="0" fontId="1" fillId="0" borderId="0" xfId="0" applyFont="1" applyAlignment="1" applyProtection="1">
      <alignment/>
      <protection/>
    </xf>
    <xf numFmtId="0" fontId="1" fillId="2" borderId="10" xfId="0" applyFont="1" applyFill="1" applyBorder="1" applyAlignment="1" applyProtection="1">
      <alignment/>
      <protection/>
    </xf>
    <xf numFmtId="0" fontId="1" fillId="2" borderId="11" xfId="0" applyFont="1" applyFill="1" applyBorder="1" applyAlignment="1" applyProtection="1">
      <alignment/>
      <protection/>
    </xf>
    <xf numFmtId="0" fontId="1" fillId="2" borderId="13" xfId="0" applyFont="1" applyFill="1" applyBorder="1" applyAlignment="1" applyProtection="1">
      <alignment/>
      <protection/>
    </xf>
    <xf numFmtId="0" fontId="1" fillId="2" borderId="15" xfId="0" applyFont="1" applyFill="1" applyBorder="1" applyAlignment="1" applyProtection="1">
      <alignment/>
      <protection/>
    </xf>
    <xf numFmtId="0" fontId="1" fillId="2" borderId="16" xfId="0" applyFont="1" applyFill="1" applyBorder="1" applyAlignment="1" applyProtection="1">
      <alignment/>
      <protection/>
    </xf>
    <xf numFmtId="0" fontId="6" fillId="31" borderId="10" xfId="0" applyFont="1" applyFill="1" applyBorder="1" applyAlignment="1" applyProtection="1">
      <alignment/>
      <protection/>
    </xf>
    <xf numFmtId="0" fontId="3" fillId="31" borderId="0" xfId="0" applyFont="1" applyFill="1" applyBorder="1" applyAlignment="1" applyProtection="1">
      <alignment/>
      <protection/>
    </xf>
    <xf numFmtId="0" fontId="6" fillId="31" borderId="11" xfId="0" applyFont="1" applyFill="1" applyBorder="1" applyAlignment="1" applyProtection="1">
      <alignment/>
      <protection/>
    </xf>
    <xf numFmtId="0" fontId="3" fillId="31" borderId="10" xfId="0" applyFont="1" applyFill="1" applyBorder="1" applyAlignment="1" applyProtection="1">
      <alignment horizontal="left" indent="1"/>
      <protection/>
    </xf>
    <xf numFmtId="0" fontId="3" fillId="31" borderId="0" xfId="0" applyFont="1" applyFill="1" applyBorder="1" applyAlignment="1" applyProtection="1">
      <alignment horizontal="left" indent="1"/>
      <protection/>
    </xf>
    <xf numFmtId="0" fontId="3" fillId="31" borderId="11" xfId="0" applyFont="1" applyFill="1" applyBorder="1" applyAlignment="1" applyProtection="1">
      <alignment horizontal="left" indent="1"/>
      <protection/>
    </xf>
    <xf numFmtId="0" fontId="3" fillId="31" borderId="0" xfId="0" applyFont="1" applyFill="1" applyBorder="1" applyAlignment="1" applyProtection="1">
      <alignment horizontal="left"/>
      <protection/>
    </xf>
    <xf numFmtId="0" fontId="3" fillId="31" borderId="0" xfId="0" applyFont="1" applyFill="1" applyBorder="1" applyAlignment="1" applyProtection="1">
      <alignment horizontal="left" vertical="center"/>
      <protection/>
    </xf>
    <xf numFmtId="0" fontId="0" fillId="0" borderId="0" xfId="0" applyAlignment="1" applyProtection="1">
      <alignment vertical="center"/>
      <protection/>
    </xf>
    <xf numFmtId="0" fontId="6" fillId="31" borderId="10" xfId="0" applyFont="1" applyFill="1" applyBorder="1" applyAlignment="1" applyProtection="1">
      <alignment vertical="center"/>
      <protection/>
    </xf>
    <xf numFmtId="0" fontId="3" fillId="31" borderId="0" xfId="0" applyFont="1" applyFill="1" applyBorder="1" applyAlignment="1" applyProtection="1">
      <alignment vertical="center"/>
      <protection/>
    </xf>
    <xf numFmtId="0" fontId="6" fillId="31" borderId="11" xfId="0" applyFont="1" applyFill="1" applyBorder="1" applyAlignment="1" applyProtection="1">
      <alignment vertical="center"/>
      <protection/>
    </xf>
    <xf numFmtId="49" fontId="1" fillId="2" borderId="15" xfId="0" applyNumberFormat="1" applyFont="1" applyFill="1" applyBorder="1" applyAlignment="1" applyProtection="1">
      <alignment horizontal="left"/>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6" fillId="31" borderId="10" xfId="0" applyFont="1" applyFill="1" applyBorder="1" applyAlignment="1" applyProtection="1">
      <alignment/>
      <protection/>
    </xf>
    <xf numFmtId="0" fontId="16" fillId="31" borderId="10" xfId="0" applyFont="1" applyFill="1" applyBorder="1" applyAlignment="1" applyProtection="1">
      <alignment/>
      <protection/>
    </xf>
    <xf numFmtId="0" fontId="0" fillId="2" borderId="0" xfId="0" applyNumberFormat="1" applyFont="1" applyFill="1" applyBorder="1" applyAlignment="1" applyProtection="1">
      <alignment/>
      <protection/>
    </xf>
    <xf numFmtId="0" fontId="4" fillId="2" borderId="11" xfId="0" applyFont="1" applyFill="1" applyBorder="1" applyAlignment="1" applyProtection="1">
      <alignment/>
      <protection/>
    </xf>
    <xf numFmtId="0" fontId="8" fillId="0" borderId="0" xfId="0" applyNumberFormat="1" applyFont="1" applyBorder="1" applyAlignment="1" applyProtection="1">
      <alignment/>
      <protection/>
    </xf>
    <xf numFmtId="0" fontId="3" fillId="31" borderId="10" xfId="0" applyFont="1" applyFill="1" applyBorder="1" applyAlignment="1" applyProtection="1">
      <alignment horizontal="left" vertical="center"/>
      <protection/>
    </xf>
    <xf numFmtId="0" fontId="3" fillId="31" borderId="0" xfId="0" applyFont="1" applyFill="1" applyBorder="1" applyAlignment="1" applyProtection="1">
      <alignment vertical="center"/>
      <protection/>
    </xf>
    <xf numFmtId="0" fontId="21" fillId="2" borderId="0" xfId="0" applyFont="1" applyFill="1" applyBorder="1" applyAlignment="1" applyProtection="1">
      <alignment/>
      <protection/>
    </xf>
    <xf numFmtId="0" fontId="0" fillId="0" borderId="0" xfId="0" applyFont="1" applyFill="1" applyBorder="1" applyAlignment="1" applyProtection="1">
      <alignment/>
      <protection/>
    </xf>
    <xf numFmtId="0" fontId="1" fillId="0" borderId="10" xfId="0" applyFont="1" applyBorder="1" applyAlignment="1" applyProtection="1">
      <alignment/>
      <protection/>
    </xf>
    <xf numFmtId="0" fontId="5" fillId="2" borderId="17" xfId="0" applyFont="1" applyFill="1" applyBorder="1" applyAlignment="1" applyProtection="1">
      <alignment horizontal="left" vertical="center"/>
      <protection/>
    </xf>
    <xf numFmtId="0" fontId="3" fillId="31" borderId="0" xfId="0" applyFont="1" applyFill="1" applyBorder="1" applyAlignment="1" applyProtection="1">
      <alignment/>
      <protection/>
    </xf>
    <xf numFmtId="0" fontId="3" fillId="31" borderId="0" xfId="0" applyFont="1" applyFill="1" applyBorder="1" applyAlignment="1" applyProtection="1">
      <alignment horizontal="center"/>
      <protection/>
    </xf>
    <xf numFmtId="0" fontId="3" fillId="31" borderId="0" xfId="0" applyNumberFormat="1" applyFont="1" applyFill="1" applyBorder="1" applyAlignment="1" applyProtection="1">
      <alignment/>
      <protection/>
    </xf>
    <xf numFmtId="0" fontId="3" fillId="31" borderId="11" xfId="0" applyFont="1" applyFill="1" applyBorder="1" applyAlignment="1" applyProtection="1">
      <alignment/>
      <protection/>
    </xf>
    <xf numFmtId="0" fontId="5" fillId="2" borderId="17" xfId="0" applyFont="1" applyFill="1" applyBorder="1" applyAlignment="1">
      <alignment/>
    </xf>
    <xf numFmtId="0" fontId="5" fillId="2" borderId="0" xfId="0" applyFont="1" applyFill="1" applyBorder="1" applyAlignment="1">
      <alignment/>
    </xf>
    <xf numFmtId="0" fontId="0" fillId="0" borderId="0" xfId="0" applyFill="1" applyBorder="1" applyAlignment="1" applyProtection="1">
      <alignment/>
      <protection/>
    </xf>
    <xf numFmtId="0" fontId="1" fillId="2" borderId="0" xfId="0" applyFont="1" applyFill="1" applyBorder="1" applyAlignment="1" applyProtection="1">
      <alignment vertical="center" wrapText="1"/>
      <protection/>
    </xf>
    <xf numFmtId="0" fontId="1" fillId="2" borderId="15" xfId="0" applyFont="1" applyFill="1" applyBorder="1" applyAlignment="1" applyProtection="1">
      <alignment/>
      <protection/>
    </xf>
    <xf numFmtId="0" fontId="1" fillId="2" borderId="16" xfId="0" applyFont="1" applyFill="1" applyBorder="1" applyAlignment="1" applyProtection="1">
      <alignment/>
      <protection/>
    </xf>
    <xf numFmtId="0" fontId="1" fillId="2" borderId="10" xfId="0" applyFont="1" applyFill="1" applyBorder="1" applyAlignment="1" applyProtection="1">
      <alignment horizontal="left" vertical="center" wrapText="1"/>
      <protection/>
    </xf>
    <xf numFmtId="0" fontId="1" fillId="2" borderId="13" xfId="0" applyFont="1" applyFill="1" applyBorder="1" applyAlignment="1" applyProtection="1">
      <alignment/>
      <protection/>
    </xf>
    <xf numFmtId="49" fontId="1" fillId="2" borderId="18" xfId="0" applyNumberFormat="1" applyFont="1" applyFill="1" applyBorder="1" applyAlignment="1" applyProtection="1">
      <alignment horizontal="left"/>
      <protection/>
    </xf>
    <xf numFmtId="0" fontId="1" fillId="2" borderId="10" xfId="0" applyFont="1" applyFill="1" applyBorder="1" applyAlignment="1" applyProtection="1">
      <alignment wrapText="1"/>
      <protection/>
    </xf>
    <xf numFmtId="0" fontId="1" fillId="0" borderId="18" xfId="0" applyFont="1" applyBorder="1" applyAlignment="1" applyProtection="1">
      <alignment/>
      <protection/>
    </xf>
    <xf numFmtId="49" fontId="1" fillId="2" borderId="18" xfId="0" applyNumberFormat="1" applyFont="1" applyFill="1" applyBorder="1" applyAlignment="1" applyProtection="1">
      <alignment/>
      <protection/>
    </xf>
    <xf numFmtId="0" fontId="1" fillId="2" borderId="0" xfId="0" applyFont="1" applyFill="1" applyBorder="1" applyAlignment="1" applyProtection="1">
      <alignment horizontal="right" indent="5"/>
      <protection/>
    </xf>
    <xf numFmtId="175" fontId="1" fillId="2" borderId="0" xfId="0" applyNumberFormat="1" applyFont="1" applyFill="1" applyBorder="1" applyAlignment="1" applyProtection="1">
      <alignment horizontal="center"/>
      <protection/>
    </xf>
    <xf numFmtId="0" fontId="17" fillId="2" borderId="0" xfId="55" applyFill="1" applyBorder="1" applyAlignment="1" applyProtection="1">
      <alignment horizontal="left" indent="5"/>
      <protection/>
    </xf>
    <xf numFmtId="0" fontId="9" fillId="2" borderId="0" xfId="0" applyFont="1" applyFill="1" applyBorder="1" applyAlignment="1" applyProtection="1">
      <alignment horizontal="left"/>
      <protection/>
    </xf>
    <xf numFmtId="49" fontId="8" fillId="2" borderId="19" xfId="0" applyNumberFormat="1" applyFont="1" applyFill="1" applyBorder="1" applyAlignment="1" applyProtection="1">
      <alignment horizontal="left"/>
      <protection/>
    </xf>
    <xf numFmtId="49" fontId="8" fillId="2" borderId="0" xfId="0" applyNumberFormat="1" applyFont="1" applyFill="1" applyBorder="1" applyAlignment="1" applyProtection="1">
      <alignment horizontal="left"/>
      <protection/>
    </xf>
    <xf numFmtId="186" fontId="0" fillId="2" borderId="10" xfId="0" applyNumberFormat="1" applyFill="1" applyBorder="1" applyAlignment="1" applyProtection="1">
      <alignment horizontal="left"/>
      <protection hidden="1"/>
    </xf>
    <xf numFmtId="0" fontId="10" fillId="0" borderId="0" xfId="0" applyFont="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Border="1" applyAlignment="1" applyProtection="1">
      <alignment/>
      <protection locked="0"/>
    </xf>
    <xf numFmtId="0" fontId="1" fillId="0" borderId="20" xfId="0" applyFont="1" applyBorder="1" applyAlignment="1" applyProtection="1">
      <alignment/>
      <protection/>
    </xf>
    <xf numFmtId="0" fontId="0" fillId="32" borderId="21" xfId="0" applyNumberFormat="1" applyFill="1" applyBorder="1" applyAlignment="1">
      <alignment/>
    </xf>
    <xf numFmtId="0" fontId="1" fillId="0" borderId="0" xfId="0" applyFont="1" applyAlignment="1" applyProtection="1">
      <alignment/>
      <protection locked="0"/>
    </xf>
    <xf numFmtId="0" fontId="0" fillId="0" borderId="0" xfId="0" applyFont="1" applyBorder="1" applyAlignment="1" applyProtection="1">
      <alignment/>
      <protection locked="0"/>
    </xf>
    <xf numFmtId="0" fontId="27" fillId="0" borderId="0" xfId="0" applyFont="1" applyFill="1" applyAlignment="1" applyProtection="1">
      <alignment/>
      <protection/>
    </xf>
    <xf numFmtId="0" fontId="28" fillId="2" borderId="12" xfId="55" applyFont="1" applyFill="1" applyBorder="1" applyAlignment="1" applyProtection="1">
      <alignment/>
      <protection locked="0"/>
    </xf>
    <xf numFmtId="0" fontId="1" fillId="2" borderId="12" xfId="0" applyFont="1" applyFill="1" applyBorder="1" applyAlignment="1" applyProtection="1">
      <alignment horizontal="left"/>
      <protection locked="0"/>
    </xf>
    <xf numFmtId="0" fontId="1" fillId="2" borderId="12" xfId="0" applyFont="1" applyFill="1" applyBorder="1" applyAlignment="1" applyProtection="1">
      <alignment/>
      <protection locked="0"/>
    </xf>
    <xf numFmtId="0" fontId="0" fillId="0" borderId="0" xfId="0" applyBorder="1" applyAlignment="1">
      <alignment/>
    </xf>
    <xf numFmtId="0" fontId="0" fillId="0" borderId="0" xfId="0" applyBorder="1" applyAlignment="1" applyProtection="1">
      <alignment/>
      <protection locked="0"/>
    </xf>
    <xf numFmtId="0" fontId="5" fillId="0" borderId="0" xfId="0" applyFont="1" applyBorder="1" applyAlignment="1" applyProtection="1">
      <alignment/>
      <protection/>
    </xf>
    <xf numFmtId="0" fontId="5" fillId="0" borderId="0" xfId="0" applyFont="1" applyBorder="1" applyAlignment="1" applyProtection="1">
      <alignment vertical="center"/>
      <protection/>
    </xf>
    <xf numFmtId="0" fontId="0" fillId="0" borderId="0" xfId="0" applyFont="1" applyBorder="1" applyAlignment="1" applyProtection="1">
      <alignment vertical="center"/>
      <protection locked="0"/>
    </xf>
    <xf numFmtId="0" fontId="0" fillId="0" borderId="0" xfId="0" applyBorder="1" applyAlignment="1" applyProtection="1">
      <alignment vertical="center"/>
      <protection/>
    </xf>
    <xf numFmtId="0" fontId="0" fillId="0" borderId="0" xfId="0" applyBorder="1" applyAlignment="1" applyProtection="1">
      <alignment vertical="center"/>
      <protection locked="0"/>
    </xf>
    <xf numFmtId="0" fontId="6" fillId="33" borderId="10" xfId="0" applyFont="1" applyFill="1" applyBorder="1" applyAlignment="1" applyProtection="1">
      <alignment/>
      <protection/>
    </xf>
    <xf numFmtId="0" fontId="3" fillId="33" borderId="0" xfId="0" applyFont="1" applyFill="1" applyBorder="1" applyAlignment="1" applyProtection="1">
      <alignment horizontal="left" vertical="center"/>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0" fontId="8" fillId="0" borderId="0" xfId="0" applyFont="1" applyFill="1" applyBorder="1" applyAlignment="1" applyProtection="1">
      <alignment/>
      <protection/>
    </xf>
    <xf numFmtId="0" fontId="8" fillId="2" borderId="0" xfId="0" applyFont="1" applyFill="1" applyBorder="1" applyAlignment="1" applyProtection="1">
      <alignment horizontal="center" wrapText="1"/>
      <protection/>
    </xf>
    <xf numFmtId="0" fontId="8" fillId="2" borderId="11" xfId="0" applyFont="1" applyFill="1" applyBorder="1" applyAlignment="1" applyProtection="1">
      <alignment wrapText="1"/>
      <protection/>
    </xf>
    <xf numFmtId="0" fontId="8" fillId="0" borderId="0" xfId="0" applyFont="1" applyFill="1" applyBorder="1" applyAlignment="1" applyProtection="1">
      <alignment wrapText="1"/>
      <protection locked="0"/>
    </xf>
    <xf numFmtId="0" fontId="1" fillId="2" borderId="0" xfId="0" applyFont="1" applyFill="1" applyBorder="1" applyAlignment="1" applyProtection="1">
      <alignment horizontal="left"/>
      <protection locked="0"/>
    </xf>
    <xf numFmtId="0" fontId="1" fillId="2" borderId="0" xfId="0" applyFont="1" applyFill="1" applyBorder="1" applyAlignment="1" applyProtection="1">
      <alignment/>
      <protection locked="0"/>
    </xf>
    <xf numFmtId="0" fontId="1" fillId="2" borderId="10" xfId="0" applyFont="1" applyFill="1" applyBorder="1" applyAlignment="1" applyProtection="1">
      <alignment horizontal="left" indent="1"/>
      <protection/>
    </xf>
    <xf numFmtId="0" fontId="1" fillId="2" borderId="0" xfId="0" applyFont="1" applyFill="1" applyBorder="1" applyAlignment="1" applyProtection="1">
      <alignment horizontal="left" indent="1"/>
      <protection/>
    </xf>
    <xf numFmtId="0" fontId="1" fillId="0" borderId="0" xfId="0" applyFont="1" applyAlignment="1" applyProtection="1">
      <alignment horizontal="left" indent="1"/>
      <protection/>
    </xf>
    <xf numFmtId="0" fontId="3" fillId="31" borderId="10" xfId="0" applyFont="1" applyFill="1" applyBorder="1" applyAlignment="1" applyProtection="1">
      <alignment/>
      <protection/>
    </xf>
    <xf numFmtId="0" fontId="3" fillId="31" borderId="11" xfId="0" applyFont="1" applyFill="1" applyBorder="1" applyAlignment="1" applyProtection="1">
      <alignment/>
      <protection/>
    </xf>
    <xf numFmtId="0" fontId="1" fillId="2" borderId="11" xfId="0" applyFont="1" applyFill="1" applyBorder="1" applyAlignment="1" applyProtection="1">
      <alignment horizontal="left" indent="1"/>
      <protection/>
    </xf>
    <xf numFmtId="0" fontId="1" fillId="2" borderId="10" xfId="0" applyFont="1" applyFill="1" applyBorder="1" applyAlignment="1" applyProtection="1">
      <alignment horizontal="left" indent="1"/>
      <protection/>
    </xf>
    <xf numFmtId="0" fontId="25" fillId="2" borderId="10" xfId="0" applyFont="1" applyFill="1" applyBorder="1" applyAlignment="1" applyProtection="1">
      <alignment horizontal="left" indent="1"/>
      <protection/>
    </xf>
    <xf numFmtId="0" fontId="7" fillId="0" borderId="0" xfId="0" applyFont="1" applyFill="1" applyBorder="1" applyAlignment="1" applyProtection="1">
      <alignment/>
      <protection locked="0"/>
    </xf>
    <xf numFmtId="0" fontId="1" fillId="0" borderId="0" xfId="0" applyFont="1" applyAlignment="1" applyProtection="1">
      <alignment vertical="center"/>
      <protection/>
    </xf>
    <xf numFmtId="0" fontId="1" fillId="0" borderId="0" xfId="0" applyFont="1" applyAlignment="1" applyProtection="1">
      <alignment/>
      <protection/>
    </xf>
    <xf numFmtId="0" fontId="1" fillId="2" borderId="17" xfId="0" applyFont="1" applyFill="1" applyBorder="1" applyAlignment="1" applyProtection="1">
      <alignment horizontal="left"/>
      <protection/>
    </xf>
    <xf numFmtId="0" fontId="9" fillId="2" borderId="17" xfId="0" applyFont="1" applyFill="1" applyBorder="1" applyAlignment="1" applyProtection="1">
      <alignment vertical="top"/>
      <protection/>
    </xf>
    <xf numFmtId="0" fontId="1" fillId="2" borderId="17" xfId="0" applyFont="1" applyFill="1" applyBorder="1" applyAlignment="1" applyProtection="1">
      <alignment horizontal="left"/>
      <protection/>
    </xf>
    <xf numFmtId="0" fontId="8" fillId="0" borderId="0" xfId="0" applyFont="1" applyFill="1" applyBorder="1" applyAlignment="1" applyProtection="1">
      <alignment horizontal="left" vertical="center"/>
      <protection/>
    </xf>
    <xf numFmtId="0" fontId="8" fillId="0" borderId="0" xfId="0" applyFont="1" applyBorder="1" applyAlignment="1" applyProtection="1">
      <alignment/>
      <protection/>
    </xf>
    <xf numFmtId="0" fontId="1" fillId="2" borderId="0" xfId="0" applyFont="1" applyFill="1" applyBorder="1" applyAlignment="1" applyProtection="1">
      <alignment vertical="top" wrapText="1"/>
      <protection/>
    </xf>
    <xf numFmtId="0" fontId="9" fillId="2" borderId="10" xfId="0" applyFont="1" applyFill="1" applyBorder="1" applyAlignment="1" applyProtection="1" quotePrefix="1">
      <alignment horizontal="right" vertical="top" wrapText="1"/>
      <protection/>
    </xf>
    <xf numFmtId="0" fontId="5" fillId="2" borderId="15" xfId="0" applyFont="1" applyFill="1" applyBorder="1" applyAlignment="1" applyProtection="1">
      <alignment horizontal="left" vertical="center"/>
      <protection/>
    </xf>
    <xf numFmtId="0" fontId="5" fillId="2" borderId="15" xfId="0" applyFont="1" applyFill="1" applyBorder="1" applyAlignment="1">
      <alignment/>
    </xf>
    <xf numFmtId="0" fontId="7" fillId="2" borderId="16" xfId="0" applyFont="1" applyFill="1" applyBorder="1" applyAlignment="1" applyProtection="1">
      <alignment/>
      <protection/>
    </xf>
    <xf numFmtId="0" fontId="0" fillId="0" borderId="0" xfId="0" applyAlignment="1" applyProtection="1">
      <alignment vertical="center"/>
      <protection locked="0"/>
    </xf>
    <xf numFmtId="0" fontId="1" fillId="2" borderId="15" xfId="59" applyFont="1" applyFill="1" applyBorder="1" applyAlignment="1" applyProtection="1">
      <alignment/>
      <protection/>
    </xf>
    <xf numFmtId="0" fontId="1" fillId="2" borderId="16" xfId="59" applyFont="1" applyFill="1" applyBorder="1" applyAlignment="1" applyProtection="1">
      <alignment/>
      <protection/>
    </xf>
    <xf numFmtId="0" fontId="1" fillId="2" borderId="13" xfId="59" applyFont="1" applyFill="1" applyBorder="1" applyAlignment="1" applyProtection="1">
      <alignment horizontal="left" indent="1"/>
      <protection/>
    </xf>
    <xf numFmtId="0" fontId="0" fillId="0" borderId="0" xfId="0" applyFont="1" applyAlignment="1">
      <alignment/>
    </xf>
    <xf numFmtId="173" fontId="0" fillId="2" borderId="0" xfId="42" applyNumberFormat="1" applyFont="1" applyFill="1" applyBorder="1" applyAlignment="1" applyProtection="1">
      <alignment horizontal="center"/>
      <protection locked="0"/>
    </xf>
    <xf numFmtId="3" fontId="0" fillId="2" borderId="0" xfId="42" applyNumberFormat="1" applyFont="1" applyFill="1" applyBorder="1" applyAlignment="1" applyProtection="1">
      <alignment horizontal="center"/>
      <protection locked="0"/>
    </xf>
    <xf numFmtId="49" fontId="8" fillId="2" borderId="0" xfId="0" applyNumberFormat="1" applyFont="1" applyFill="1" applyBorder="1" applyAlignment="1" applyProtection="1">
      <alignment/>
      <protection locked="0"/>
    </xf>
    <xf numFmtId="0" fontId="8" fillId="2" borderId="0" xfId="0" applyFont="1" applyFill="1" applyBorder="1" applyAlignment="1" applyProtection="1">
      <alignment/>
      <protection locked="0"/>
    </xf>
    <xf numFmtId="3" fontId="0" fillId="0" borderId="0" xfId="42" applyNumberFormat="1" applyFont="1" applyFill="1" applyBorder="1" applyAlignment="1" applyProtection="1">
      <alignment horizontal="center"/>
      <protection/>
    </xf>
    <xf numFmtId="180" fontId="0" fillId="0" borderId="0" xfId="42" applyNumberFormat="1" applyFont="1" applyFill="1" applyBorder="1" applyAlignment="1" applyProtection="1">
      <alignment horizontal="center"/>
      <protection/>
    </xf>
    <xf numFmtId="192" fontId="0" fillId="0" borderId="0" xfId="64" applyNumberFormat="1"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9" fillId="2" borderId="0" xfId="0" applyFont="1" applyFill="1" applyBorder="1" applyAlignment="1" applyProtection="1">
      <alignment/>
      <protection/>
    </xf>
    <xf numFmtId="0" fontId="8" fillId="0" borderId="0" xfId="0" applyFont="1" applyBorder="1" applyAlignment="1" applyProtection="1">
      <alignment/>
      <protection/>
    </xf>
    <xf numFmtId="0" fontId="2" fillId="2" borderId="11" xfId="0" applyFont="1" applyFill="1" applyBorder="1" applyAlignment="1" applyProtection="1">
      <alignment horizontal="center" vertical="center"/>
      <protection/>
    </xf>
    <xf numFmtId="0" fontId="2" fillId="2" borderId="10" xfId="0" applyFont="1" applyFill="1" applyBorder="1" applyAlignment="1" applyProtection="1">
      <alignment horizontal="center" vertical="center"/>
      <protection/>
    </xf>
    <xf numFmtId="0" fontId="8" fillId="0" borderId="0" xfId="0" applyFont="1" applyBorder="1" applyAlignment="1" applyProtection="1">
      <alignment/>
      <protection locked="0"/>
    </xf>
    <xf numFmtId="49" fontId="8" fillId="2" borderId="12" xfId="0" applyNumberFormat="1" applyFont="1" applyFill="1" applyBorder="1" applyAlignment="1" applyProtection="1">
      <alignment horizontal="left"/>
      <protection locked="0"/>
    </xf>
    <xf numFmtId="199" fontId="8" fillId="2" borderId="12" xfId="0" applyNumberFormat="1" applyFont="1" applyFill="1" applyBorder="1" applyAlignment="1" applyProtection="1">
      <alignment horizontal="right"/>
      <protection locked="0"/>
    </xf>
    <xf numFmtId="0" fontId="8" fillId="34" borderId="0" xfId="0" applyFont="1" applyFill="1" applyBorder="1" applyAlignment="1" applyProtection="1">
      <alignment horizontal="center" wrapText="1"/>
      <protection/>
    </xf>
    <xf numFmtId="199" fontId="8" fillId="2" borderId="12" xfId="0" applyNumberFormat="1" applyFont="1" applyFill="1" applyBorder="1" applyAlignment="1" applyProtection="1">
      <alignment/>
      <protection locked="0"/>
    </xf>
    <xf numFmtId="199" fontId="8" fillId="2" borderId="0" xfId="0" applyNumberFormat="1" applyFont="1" applyFill="1" applyBorder="1" applyAlignment="1" applyProtection="1">
      <alignment/>
      <protection/>
    </xf>
    <xf numFmtId="0" fontId="9" fillId="2" borderId="11" xfId="0" applyFont="1" applyFill="1" applyBorder="1" applyAlignment="1" applyProtection="1">
      <alignment horizontal="left" wrapText="1" indent="1"/>
      <protection/>
    </xf>
    <xf numFmtId="0" fontId="8" fillId="2" borderId="10" xfId="0" applyFont="1" applyFill="1" applyBorder="1" applyAlignment="1" applyProtection="1">
      <alignment horizontal="left" vertical="center"/>
      <protection/>
    </xf>
    <xf numFmtId="0" fontId="1" fillId="2" borderId="12" xfId="0" applyNumberFormat="1" applyFont="1" applyFill="1" applyBorder="1" applyAlignment="1" applyProtection="1">
      <alignment horizontal="left"/>
      <protection locked="0"/>
    </xf>
    <xf numFmtId="0" fontId="28" fillId="2" borderId="12" xfId="55" applyNumberFormat="1" applyFont="1" applyFill="1" applyBorder="1" applyAlignment="1" applyProtection="1">
      <alignment/>
      <protection locked="0"/>
    </xf>
    <xf numFmtId="0" fontId="8" fillId="34" borderId="12" xfId="0" applyNumberFormat="1" applyFont="1" applyFill="1" applyBorder="1" applyAlignment="1" applyProtection="1">
      <alignment/>
      <protection locked="0"/>
    </xf>
    <xf numFmtId="4" fontId="13" fillId="32" borderId="12" xfId="0" applyNumberFormat="1" applyFont="1" applyFill="1" applyBorder="1" applyAlignment="1" applyProtection="1">
      <alignment vertical="center"/>
      <protection/>
    </xf>
    <xf numFmtId="3" fontId="13" fillId="32" borderId="12" xfId="0" applyNumberFormat="1" applyFont="1" applyFill="1" applyBorder="1" applyAlignment="1" applyProtection="1">
      <alignment vertical="center"/>
      <protection/>
    </xf>
    <xf numFmtId="0" fontId="8" fillId="2" borderId="0" xfId="0" applyFont="1" applyFill="1" applyBorder="1" applyAlignment="1" applyProtection="1">
      <alignment horizontal="center"/>
      <protection/>
    </xf>
    <xf numFmtId="173" fontId="0" fillId="2" borderId="0" xfId="42" applyNumberFormat="1" applyFont="1" applyFill="1" applyBorder="1" applyAlignment="1" applyProtection="1">
      <alignment horizontal="center"/>
      <protection/>
    </xf>
    <xf numFmtId="3" fontId="0" fillId="2" borderId="0" xfId="42" applyNumberFormat="1" applyFont="1" applyFill="1" applyBorder="1" applyAlignment="1" applyProtection="1">
      <alignment horizontal="center"/>
      <protection/>
    </xf>
    <xf numFmtId="0" fontId="5" fillId="2" borderId="0" xfId="0" applyFont="1" applyFill="1" applyBorder="1" applyAlignment="1">
      <alignment horizontal="left"/>
    </xf>
    <xf numFmtId="0" fontId="0" fillId="0" borderId="0" xfId="0" applyNumberFormat="1" applyBorder="1" applyAlignment="1">
      <alignment/>
    </xf>
    <xf numFmtId="0" fontId="1" fillId="2" borderId="22" xfId="0" applyFont="1" applyFill="1" applyBorder="1" applyAlignment="1" applyProtection="1">
      <alignment/>
      <protection/>
    </xf>
    <xf numFmtId="0" fontId="0" fillId="0" borderId="20" xfId="0" applyNumberFormat="1" applyBorder="1" applyAlignment="1">
      <alignment/>
    </xf>
    <xf numFmtId="0" fontId="8" fillId="2" borderId="10" xfId="0" applyFont="1" applyFill="1" applyBorder="1" applyAlignment="1" applyProtection="1">
      <alignment/>
      <protection/>
    </xf>
    <xf numFmtId="0" fontId="14" fillId="2" borderId="0" xfId="0" applyFont="1" applyFill="1" applyBorder="1" applyAlignment="1" applyProtection="1">
      <alignment vertical="center"/>
      <protection/>
    </xf>
    <xf numFmtId="0" fontId="2" fillId="2" borderId="11" xfId="0" applyFont="1" applyFill="1" applyBorder="1" applyAlignment="1" applyProtection="1">
      <alignment horizontal="left" vertical="center"/>
      <protection/>
    </xf>
    <xf numFmtId="1" fontId="1" fillId="35" borderId="12" xfId="0" applyNumberFormat="1" applyFont="1" applyFill="1" applyBorder="1" applyAlignment="1" applyProtection="1">
      <alignment horizontal="left"/>
      <protection/>
    </xf>
    <xf numFmtId="0" fontId="0" fillId="0" borderId="0" xfId="0" applyFill="1" applyBorder="1" applyAlignment="1">
      <alignment/>
    </xf>
    <xf numFmtId="0" fontId="0" fillId="0" borderId="0" xfId="0" applyFill="1" applyBorder="1" applyAlignment="1" applyProtection="1">
      <alignment vertical="center"/>
      <protection/>
    </xf>
    <xf numFmtId="0" fontId="0" fillId="34" borderId="0" xfId="0" applyFill="1" applyBorder="1" applyAlignment="1">
      <alignment/>
    </xf>
    <xf numFmtId="0" fontId="5" fillId="34" borderId="0" xfId="0" applyFont="1" applyFill="1" applyBorder="1" applyAlignment="1">
      <alignment/>
    </xf>
    <xf numFmtId="0" fontId="8" fillId="34" borderId="0" xfId="0" applyFont="1" applyFill="1" applyBorder="1" applyAlignment="1" applyProtection="1">
      <alignment/>
      <protection/>
    </xf>
    <xf numFmtId="0" fontId="0" fillId="34" borderId="0" xfId="0" applyFont="1" applyFill="1" applyBorder="1" applyAlignment="1">
      <alignment/>
    </xf>
    <xf numFmtId="0" fontId="77" fillId="34" borderId="0" xfId="0" applyFont="1" applyFill="1" applyBorder="1" applyAlignment="1">
      <alignment horizontal="center" vertical="top"/>
    </xf>
    <xf numFmtId="0" fontId="8" fillId="0" borderId="0" xfId="0" applyFont="1" applyFill="1" applyBorder="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vertical="center"/>
      <protection locked="0"/>
    </xf>
    <xf numFmtId="0" fontId="1" fillId="0" borderId="0" xfId="0" applyFont="1" applyAlignment="1" applyProtection="1">
      <alignment vertical="center"/>
      <protection locked="0"/>
    </xf>
    <xf numFmtId="201" fontId="8" fillId="0" borderId="0" xfId="0" applyNumberFormat="1" applyFont="1" applyBorder="1" applyAlignment="1" applyProtection="1">
      <alignment/>
      <protection locked="0"/>
    </xf>
    <xf numFmtId="201" fontId="1" fillId="0" borderId="0" xfId="0" applyNumberFormat="1" applyFont="1" applyAlignment="1" applyProtection="1">
      <alignment/>
      <protection locked="0"/>
    </xf>
    <xf numFmtId="0" fontId="78" fillId="0" borderId="0" xfId="0" applyFont="1" applyAlignment="1" applyProtection="1">
      <alignment horizontal="center" vertical="center"/>
      <protection locked="0"/>
    </xf>
    <xf numFmtId="0" fontId="9" fillId="0" borderId="0" xfId="0" applyFont="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0" fontId="79" fillId="0" borderId="23" xfId="0" applyFont="1" applyBorder="1" applyAlignment="1" applyProtection="1">
      <alignment vertical="center" wrapText="1"/>
      <protection locked="0"/>
    </xf>
    <xf numFmtId="0" fontId="79" fillId="0" borderId="24" xfId="0" applyFont="1" applyBorder="1" applyAlignment="1" applyProtection="1">
      <alignment vertical="center" wrapText="1"/>
      <protection locked="0"/>
    </xf>
    <xf numFmtId="0" fontId="8" fillId="0" borderId="23" xfId="0" applyFont="1" applyFill="1" applyBorder="1" applyAlignment="1" applyProtection="1">
      <alignment/>
      <protection locked="0"/>
    </xf>
    <xf numFmtId="0" fontId="0" fillId="33" borderId="25" xfId="0" applyFill="1" applyBorder="1" applyAlignment="1">
      <alignment/>
    </xf>
    <xf numFmtId="0" fontId="1" fillId="2" borderId="12" xfId="0" applyNumberFormat="1" applyFont="1" applyFill="1" applyBorder="1" applyAlignment="1" applyProtection="1">
      <alignment horizontal="left"/>
      <protection locked="0"/>
    </xf>
    <xf numFmtId="0" fontId="1" fillId="2" borderId="14" xfId="0" applyNumberFormat="1" applyFont="1" applyFill="1" applyBorder="1" applyAlignment="1" applyProtection="1">
      <alignment horizontal="center" wrapText="1"/>
      <protection/>
    </xf>
    <xf numFmtId="0" fontId="1" fillId="2" borderId="0" xfId="0" applyFont="1" applyFill="1" applyBorder="1" applyAlignment="1" applyProtection="1">
      <alignment horizontal="center" wrapText="1"/>
      <protection/>
    </xf>
    <xf numFmtId="0" fontId="1" fillId="2" borderId="0" xfId="0" applyFont="1" applyFill="1" applyBorder="1" applyAlignment="1" applyProtection="1">
      <alignment horizontal="center" vertical="center"/>
      <protection/>
    </xf>
    <xf numFmtId="172" fontId="1" fillId="2" borderId="0" xfId="0" applyNumberFormat="1" applyFont="1" applyFill="1" applyBorder="1" applyAlignment="1" applyProtection="1">
      <alignment horizontal="left"/>
      <protection/>
    </xf>
    <xf numFmtId="0" fontId="1" fillId="2" borderId="0" xfId="0" applyFont="1" applyFill="1" applyBorder="1" applyAlignment="1" applyProtection="1">
      <alignment horizontal="left" indent="1"/>
      <protection/>
    </xf>
    <xf numFmtId="0" fontId="2" fillId="2" borderId="10" xfId="0" applyFont="1" applyFill="1" applyBorder="1" applyAlignment="1" applyProtection="1">
      <alignment/>
      <protection/>
    </xf>
    <xf numFmtId="175" fontId="2" fillId="2" borderId="14" xfId="0" applyNumberFormat="1" applyFont="1" applyFill="1" applyBorder="1" applyAlignment="1" applyProtection="1">
      <alignment horizontal="right"/>
      <protection/>
    </xf>
    <xf numFmtId="0" fontId="13" fillId="2" borderId="14" xfId="0" applyFont="1" applyFill="1" applyBorder="1" applyAlignment="1" applyProtection="1">
      <alignment/>
      <protection/>
    </xf>
    <xf numFmtId="0" fontId="2" fillId="2" borderId="14" xfId="0" applyFont="1" applyFill="1" applyBorder="1" applyAlignment="1" applyProtection="1">
      <alignment horizontal="left"/>
      <protection/>
    </xf>
    <xf numFmtId="0" fontId="2" fillId="2" borderId="14" xfId="0" applyFont="1" applyFill="1" applyBorder="1" applyAlignment="1" applyProtection="1">
      <alignment horizontal="center"/>
      <protection/>
    </xf>
    <xf numFmtId="0" fontId="2" fillId="2" borderId="14" xfId="0" applyFont="1" applyFill="1" applyBorder="1" applyAlignment="1" applyProtection="1">
      <alignment/>
      <protection/>
    </xf>
    <xf numFmtId="0" fontId="2" fillId="2" borderId="11" xfId="0" applyFont="1" applyFill="1" applyBorder="1" applyAlignment="1" applyProtection="1">
      <alignment/>
      <protection/>
    </xf>
    <xf numFmtId="0" fontId="37" fillId="2" borderId="10" xfId="0" applyFont="1" applyFill="1" applyBorder="1" applyAlignment="1" applyProtection="1">
      <alignment horizontal="left" vertical="center"/>
      <protection/>
    </xf>
    <xf numFmtId="0" fontId="37" fillId="2" borderId="0" xfId="0" applyFont="1" applyFill="1" applyBorder="1" applyAlignment="1" applyProtection="1">
      <alignment horizontal="left" vertical="center"/>
      <protection/>
    </xf>
    <xf numFmtId="0" fontId="2" fillId="2" borderId="0" xfId="0" applyFont="1" applyFill="1" applyBorder="1" applyAlignment="1" applyProtection="1">
      <alignment horizontal="left" vertical="center" indent="1"/>
      <protection/>
    </xf>
    <xf numFmtId="0" fontId="2" fillId="2" borderId="0" xfId="0" applyFont="1" applyFill="1" applyBorder="1" applyAlignment="1" applyProtection="1">
      <alignment horizontal="left" indent="1"/>
      <protection/>
    </xf>
    <xf numFmtId="0" fontId="13" fillId="2" borderId="14" xfId="0" applyFont="1" applyFill="1" applyBorder="1" applyAlignment="1" applyProtection="1">
      <alignment horizontal="left"/>
      <protection/>
    </xf>
    <xf numFmtId="3" fontId="8" fillId="2" borderId="12" xfId="42" applyNumberFormat="1" applyFont="1" applyFill="1" applyBorder="1" applyAlignment="1" applyProtection="1">
      <alignment horizontal="center"/>
      <protection locked="0"/>
    </xf>
    <xf numFmtId="0" fontId="8" fillId="2" borderId="0" xfId="0" applyNumberFormat="1" applyFont="1" applyFill="1" applyBorder="1" applyAlignment="1" applyProtection="1">
      <alignment horizontal="center"/>
      <protection/>
    </xf>
    <xf numFmtId="3" fontId="8" fillId="35" borderId="12" xfId="42" applyNumberFormat="1" applyFont="1" applyFill="1" applyBorder="1" applyAlignment="1" applyProtection="1">
      <alignment horizontal="center"/>
      <protection/>
    </xf>
    <xf numFmtId="4" fontId="8" fillId="35" borderId="12" xfId="42" applyNumberFormat="1" applyFont="1" applyFill="1" applyBorder="1" applyAlignment="1" applyProtection="1">
      <alignment horizontal="center"/>
      <protection/>
    </xf>
    <xf numFmtId="4" fontId="8" fillId="2" borderId="12" xfId="42" applyNumberFormat="1" applyFont="1" applyFill="1" applyBorder="1" applyAlignment="1" applyProtection="1">
      <alignment horizontal="center"/>
      <protection locked="0"/>
    </xf>
    <xf numFmtId="0" fontId="80" fillId="2" borderId="0" xfId="0" applyFont="1" applyFill="1" applyBorder="1" applyAlignment="1" applyProtection="1">
      <alignment horizontal="left" vertical="center"/>
      <protection/>
    </xf>
    <xf numFmtId="0" fontId="79" fillId="2" borderId="0" xfId="0" applyFont="1" applyFill="1" applyBorder="1" applyAlignment="1" applyProtection="1">
      <alignment horizontal="center"/>
      <protection/>
    </xf>
    <xf numFmtId="0" fontId="80" fillId="2" borderId="0" xfId="0" applyFont="1" applyFill="1" applyBorder="1" applyAlignment="1" applyProtection="1">
      <alignment vertical="center"/>
      <protection/>
    </xf>
    <xf numFmtId="0" fontId="80" fillId="2" borderId="0" xfId="0" applyFont="1" applyFill="1" applyBorder="1" applyAlignment="1" applyProtection="1">
      <alignment/>
      <protection/>
    </xf>
    <xf numFmtId="3" fontId="79" fillId="36" borderId="26" xfId="0" applyNumberFormat="1" applyFont="1" applyFill="1" applyBorder="1" applyAlignment="1" applyProtection="1">
      <alignment vertical="center"/>
      <protection/>
    </xf>
    <xf numFmtId="175" fontId="80" fillId="2" borderId="14" xfId="0" applyNumberFormat="1" applyFont="1" applyFill="1" applyBorder="1" applyAlignment="1" applyProtection="1">
      <alignment horizontal="center" wrapText="1"/>
      <protection/>
    </xf>
    <xf numFmtId="175" fontId="2" fillId="2" borderId="14" xfId="0" applyNumberFormat="1" applyFont="1" applyFill="1" applyBorder="1" applyAlignment="1" applyProtection="1">
      <alignment horizontal="center" wrapText="1"/>
      <protection/>
    </xf>
    <xf numFmtId="0" fontId="80" fillId="0" borderId="27" xfId="0" applyFont="1" applyBorder="1" applyAlignment="1">
      <alignment vertical="center" wrapText="1"/>
    </xf>
    <xf numFmtId="0" fontId="80" fillId="0" borderId="16" xfId="0" applyFont="1" applyBorder="1" applyAlignment="1">
      <alignment horizontal="right" vertical="center" wrapText="1"/>
    </xf>
    <xf numFmtId="0" fontId="80" fillId="0" borderId="16" xfId="0" applyFont="1" applyBorder="1" applyAlignment="1">
      <alignment vertical="center" wrapText="1"/>
    </xf>
    <xf numFmtId="0" fontId="80" fillId="0" borderId="28" xfId="0" applyFont="1" applyBorder="1" applyAlignment="1">
      <alignment vertical="center" wrapText="1"/>
    </xf>
    <xf numFmtId="0" fontId="80" fillId="0" borderId="29" xfId="0" applyFont="1" applyBorder="1" applyAlignment="1">
      <alignment vertical="center" wrapText="1"/>
    </xf>
    <xf numFmtId="0" fontId="80" fillId="0" borderId="23" xfId="0" applyFont="1" applyBorder="1" applyAlignment="1">
      <alignment vertical="center" wrapText="1"/>
    </xf>
    <xf numFmtId="0" fontId="80" fillId="0" borderId="24" xfId="0" applyFont="1" applyBorder="1" applyAlignment="1">
      <alignment vertical="center" wrapText="1"/>
    </xf>
    <xf numFmtId="0" fontId="8" fillId="0" borderId="0" xfId="0" applyNumberFormat="1" applyFont="1" applyBorder="1" applyAlignment="1" applyProtection="1">
      <alignment/>
      <protection locked="0"/>
    </xf>
    <xf numFmtId="0" fontId="26" fillId="2" borderId="30" xfId="0" applyFont="1" applyFill="1" applyBorder="1" applyAlignment="1" applyProtection="1">
      <alignment horizontal="center" vertical="center" wrapText="1"/>
      <protection/>
    </xf>
    <xf numFmtId="0" fontId="27" fillId="0" borderId="31" xfId="0" applyFont="1" applyBorder="1" applyAlignment="1">
      <alignment horizontal="center" vertical="center" wrapText="1"/>
    </xf>
    <xf numFmtId="0" fontId="27" fillId="0" borderId="25" xfId="0" applyFont="1" applyBorder="1" applyAlignment="1">
      <alignment horizontal="center" vertical="center" wrapText="1"/>
    </xf>
    <xf numFmtId="0" fontId="11" fillId="31" borderId="30" xfId="0" applyFont="1" applyFill="1" applyBorder="1" applyAlignment="1" applyProtection="1">
      <alignment vertical="center"/>
      <protection/>
    </xf>
    <xf numFmtId="0" fontId="0" fillId="0" borderId="31" xfId="0" applyBorder="1" applyAlignment="1">
      <alignment/>
    </xf>
    <xf numFmtId="0" fontId="0" fillId="0" borderId="25" xfId="0" applyBorder="1" applyAlignment="1">
      <alignment/>
    </xf>
    <xf numFmtId="49" fontId="1" fillId="2" borderId="32" xfId="0" applyNumberFormat="1" applyFont="1" applyFill="1" applyBorder="1" applyAlignment="1" applyProtection="1">
      <alignment horizontal="left"/>
      <protection locked="0"/>
    </xf>
    <xf numFmtId="49" fontId="1" fillId="2" borderId="22" xfId="0" applyNumberFormat="1" applyFont="1" applyFill="1" applyBorder="1" applyAlignment="1" applyProtection="1">
      <alignment horizontal="left"/>
      <protection locked="0"/>
    </xf>
    <xf numFmtId="49" fontId="1" fillId="2" borderId="21" xfId="0" applyNumberFormat="1" applyFont="1" applyFill="1" applyBorder="1" applyAlignment="1" applyProtection="1">
      <alignment horizontal="left"/>
      <protection locked="0"/>
    </xf>
    <xf numFmtId="0" fontId="1" fillId="2" borderId="32" xfId="0" applyNumberFormat="1" applyFont="1" applyFill="1" applyBorder="1" applyAlignment="1" applyProtection="1">
      <alignment horizontal="left"/>
      <protection locked="0"/>
    </xf>
    <xf numFmtId="0" fontId="1" fillId="2" borderId="22" xfId="0" applyNumberFormat="1" applyFont="1" applyFill="1" applyBorder="1" applyAlignment="1" applyProtection="1">
      <alignment horizontal="left"/>
      <protection locked="0"/>
    </xf>
    <xf numFmtId="0" fontId="1" fillId="2" borderId="21" xfId="0" applyNumberFormat="1" applyFont="1" applyFill="1" applyBorder="1" applyAlignment="1" applyProtection="1">
      <alignment horizontal="left"/>
      <protection locked="0"/>
    </xf>
    <xf numFmtId="0" fontId="1" fillId="0" borderId="22" xfId="0" applyNumberFormat="1" applyFont="1" applyBorder="1" applyAlignment="1" applyProtection="1">
      <alignment/>
      <protection locked="0"/>
    </xf>
    <xf numFmtId="0" fontId="1" fillId="0" borderId="21" xfId="0" applyNumberFormat="1" applyFont="1" applyBorder="1" applyAlignment="1" applyProtection="1">
      <alignment/>
      <protection locked="0"/>
    </xf>
    <xf numFmtId="0" fontId="1" fillId="0" borderId="22" xfId="0" applyFont="1" applyBorder="1" applyAlignment="1" applyProtection="1">
      <alignment/>
      <protection locked="0"/>
    </xf>
    <xf numFmtId="0" fontId="1" fillId="0" borderId="21" xfId="0" applyFont="1" applyBorder="1" applyAlignment="1" applyProtection="1">
      <alignment/>
      <protection locked="0"/>
    </xf>
    <xf numFmtId="0" fontId="0" fillId="0" borderId="31" xfId="0" applyBorder="1" applyAlignment="1">
      <alignment vertical="center"/>
    </xf>
    <xf numFmtId="0" fontId="0" fillId="0" borderId="25" xfId="0" applyBorder="1" applyAlignment="1">
      <alignment vertical="center"/>
    </xf>
    <xf numFmtId="0" fontId="80" fillId="0" borderId="13" xfId="0" applyFont="1" applyBorder="1" applyAlignment="1" applyProtection="1">
      <alignment vertical="center" wrapText="1"/>
      <protection locked="0"/>
    </xf>
    <xf numFmtId="0" fontId="80" fillId="0" borderId="15" xfId="0" applyFont="1" applyBorder="1" applyAlignment="1" applyProtection="1">
      <alignment vertical="center" wrapText="1"/>
      <protection locked="0"/>
    </xf>
    <xf numFmtId="0" fontId="80" fillId="0" borderId="16" xfId="0" applyFont="1" applyBorder="1" applyAlignment="1" applyProtection="1">
      <alignment vertical="center" wrapText="1"/>
      <protection locked="0"/>
    </xf>
    <xf numFmtId="0" fontId="80" fillId="0" borderId="10" xfId="0" applyFont="1" applyBorder="1" applyAlignment="1" applyProtection="1">
      <alignment vertical="center" wrapText="1"/>
      <protection locked="0"/>
    </xf>
    <xf numFmtId="0" fontId="80" fillId="0" borderId="0" xfId="0" applyFont="1" applyBorder="1" applyAlignment="1" applyProtection="1">
      <alignment vertical="center" wrapText="1"/>
      <protection locked="0"/>
    </xf>
    <xf numFmtId="0" fontId="80" fillId="0" borderId="11" xfId="0" applyFont="1" applyBorder="1" applyAlignment="1" applyProtection="1">
      <alignment vertical="center" wrapText="1"/>
      <protection locked="0"/>
    </xf>
    <xf numFmtId="0" fontId="1" fillId="34" borderId="0" xfId="0" applyFont="1" applyFill="1" applyBorder="1" applyAlignment="1" applyProtection="1">
      <alignment horizontal="center" wrapText="1"/>
      <protection/>
    </xf>
    <xf numFmtId="0" fontId="1" fillId="2" borderId="14" xfId="0" applyFont="1" applyFill="1" applyBorder="1" applyAlignment="1" applyProtection="1">
      <alignment horizontal="center" wrapText="1"/>
      <protection/>
    </xf>
    <xf numFmtId="0" fontId="80" fillId="0" borderId="30" xfId="0" applyFont="1" applyBorder="1" applyAlignment="1" applyProtection="1">
      <alignment vertical="center" wrapText="1"/>
      <protection locked="0"/>
    </xf>
    <xf numFmtId="0" fontId="80" fillId="0" borderId="31" xfId="0" applyFont="1" applyBorder="1" applyAlignment="1" applyProtection="1">
      <alignment vertical="center" wrapText="1"/>
      <protection locked="0"/>
    </xf>
    <xf numFmtId="0" fontId="80" fillId="0" borderId="25" xfId="0" applyFont="1" applyBorder="1" applyAlignment="1" applyProtection="1">
      <alignment vertical="center" wrapText="1"/>
      <protection locked="0"/>
    </xf>
    <xf numFmtId="0" fontId="11" fillId="31" borderId="33" xfId="0" applyFont="1" applyFill="1" applyBorder="1" applyAlignment="1" applyProtection="1">
      <alignment vertical="center"/>
      <protection/>
    </xf>
    <xf numFmtId="0" fontId="0" fillId="0" borderId="31" xfId="0" applyBorder="1" applyAlignment="1" applyProtection="1">
      <alignment/>
      <protection/>
    </xf>
    <xf numFmtId="0" fontId="0" fillId="0" borderId="25" xfId="0" applyBorder="1" applyAlignment="1" applyProtection="1">
      <alignment/>
      <protection/>
    </xf>
    <xf numFmtId="0" fontId="0" fillId="2" borderId="32" xfId="0" applyFont="1" applyFill="1" applyBorder="1" applyAlignment="1" applyProtection="1" quotePrefix="1">
      <alignment wrapText="1"/>
      <protection/>
    </xf>
    <xf numFmtId="0" fontId="0" fillId="2" borderId="22" xfId="0" applyFont="1" applyFill="1" applyBorder="1" applyAlignment="1">
      <alignment wrapText="1"/>
    </xf>
    <xf numFmtId="0" fontId="0" fillId="2" borderId="21" xfId="0" applyFont="1" applyFill="1" applyBorder="1" applyAlignment="1">
      <alignment wrapText="1"/>
    </xf>
    <xf numFmtId="37" fontId="8" fillId="35" borderId="32" xfId="64" applyNumberFormat="1" applyFont="1" applyFill="1" applyBorder="1" applyAlignment="1" applyProtection="1">
      <alignment horizontal="right" vertical="center"/>
      <protection/>
    </xf>
    <xf numFmtId="37" fontId="8" fillId="35" borderId="21" xfId="64" applyNumberFormat="1" applyFont="1" applyFill="1" applyBorder="1" applyAlignment="1" applyProtection="1">
      <alignment horizontal="right" vertical="center"/>
      <protection/>
    </xf>
    <xf numFmtId="0" fontId="1" fillId="32" borderId="12" xfId="0" applyNumberFormat="1" applyFont="1" applyFill="1" applyBorder="1" applyAlignment="1" applyProtection="1">
      <alignment/>
      <protection/>
    </xf>
    <xf numFmtId="0" fontId="0" fillId="0" borderId="12" xfId="0" applyBorder="1" applyAlignment="1">
      <alignment/>
    </xf>
    <xf numFmtId="0" fontId="81" fillId="2" borderId="15" xfId="0" applyFont="1" applyFill="1" applyBorder="1" applyAlignment="1" applyProtection="1">
      <alignment horizontal="center" vertical="center" wrapText="1"/>
      <protection/>
    </xf>
    <xf numFmtId="0" fontId="1" fillId="2" borderId="32" xfId="0" applyNumberFormat="1" applyFont="1" applyFill="1" applyBorder="1" applyAlignment="1" applyProtection="1">
      <alignment horizontal="center"/>
      <protection locked="0"/>
    </xf>
    <xf numFmtId="0" fontId="1" fillId="0" borderId="21" xfId="0" applyNumberFormat="1" applyFont="1" applyBorder="1" applyAlignment="1" applyProtection="1">
      <alignment horizontal="center"/>
      <protection locked="0"/>
    </xf>
    <xf numFmtId="0" fontId="1" fillId="2" borderId="20" xfId="0" applyFont="1" applyFill="1" applyBorder="1" applyAlignment="1">
      <alignment horizontal="left" wrapText="1"/>
    </xf>
    <xf numFmtId="0" fontId="0" fillId="0" borderId="0" xfId="0" applyBorder="1" applyAlignment="1">
      <alignment wrapText="1"/>
    </xf>
    <xf numFmtId="0" fontId="1" fillId="2" borderId="0" xfId="0" applyFont="1" applyFill="1" applyBorder="1" applyAlignment="1" applyProtection="1">
      <alignment horizontal="left" vertical="top" wrapText="1"/>
      <protection/>
    </xf>
    <xf numFmtId="0" fontId="1" fillId="2" borderId="0" xfId="0" applyFont="1" applyFill="1" applyBorder="1" applyAlignment="1">
      <alignment vertical="top" wrapText="1"/>
    </xf>
    <xf numFmtId="0" fontId="1" fillId="32" borderId="32" xfId="0" applyNumberFormat="1" applyFont="1" applyFill="1" applyBorder="1" applyAlignment="1" applyProtection="1">
      <alignment/>
      <protection/>
    </xf>
    <xf numFmtId="0" fontId="0" fillId="32" borderId="22" xfId="0" applyNumberFormat="1" applyFill="1" applyBorder="1" applyAlignment="1">
      <alignment/>
    </xf>
    <xf numFmtId="0" fontId="0" fillId="32" borderId="21" xfId="0" applyNumberFormat="1" applyFill="1" applyBorder="1" applyAlignment="1">
      <alignment/>
    </xf>
    <xf numFmtId="0" fontId="0" fillId="32" borderId="32" xfId="0" applyNumberFormat="1" applyFill="1" applyBorder="1" applyAlignment="1">
      <alignment/>
    </xf>
    <xf numFmtId="0" fontId="0" fillId="0" borderId="22" xfId="0" applyNumberFormat="1" applyBorder="1" applyAlignment="1">
      <alignment/>
    </xf>
    <xf numFmtId="0" fontId="0" fillId="0" borderId="21" xfId="0" applyNumberFormat="1" applyBorder="1" applyAlignment="1">
      <alignment/>
    </xf>
    <xf numFmtId="0" fontId="0" fillId="0" borderId="22" xfId="0" applyBorder="1" applyAlignment="1">
      <alignment/>
    </xf>
    <xf numFmtId="0" fontId="0" fillId="0" borderId="21" xfId="0" applyBorder="1" applyAlignment="1">
      <alignment/>
    </xf>
    <xf numFmtId="0" fontId="1" fillId="2" borderId="32" xfId="0" applyFont="1" applyFill="1" applyBorder="1" applyAlignment="1" applyProtection="1">
      <alignment/>
      <protection/>
    </xf>
    <xf numFmtId="0" fontId="1" fillId="2" borderId="0" xfId="0" applyFont="1" applyFill="1" applyBorder="1" applyAlignment="1" applyProtection="1">
      <alignment/>
      <protection/>
    </xf>
    <xf numFmtId="0" fontId="15" fillId="33" borderId="30" xfId="0" applyFont="1" applyFill="1" applyBorder="1" applyAlignment="1" applyProtection="1">
      <alignment horizontal="center" vertical="center"/>
      <protection/>
    </xf>
    <xf numFmtId="0" fontId="15" fillId="33" borderId="31" xfId="0" applyFont="1" applyFill="1" applyBorder="1" applyAlignment="1" applyProtection="1">
      <alignment horizontal="center" vertical="center"/>
      <protection/>
    </xf>
    <xf numFmtId="0" fontId="0" fillId="33" borderId="31" xfId="0" applyFill="1" applyBorder="1" applyAlignment="1">
      <alignment/>
    </xf>
    <xf numFmtId="49" fontId="1" fillId="32" borderId="32" xfId="0" applyNumberFormat="1" applyFont="1" applyFill="1" applyBorder="1" applyAlignment="1" applyProtection="1">
      <alignment horizontal="left"/>
      <protection/>
    </xf>
    <xf numFmtId="0" fontId="1" fillId="32" borderId="22" xfId="0" applyNumberFormat="1" applyFont="1" applyFill="1" applyBorder="1" applyAlignment="1">
      <alignment/>
    </xf>
    <xf numFmtId="0" fontId="1" fillId="32" borderId="21" xfId="0" applyNumberFormat="1" applyFont="1" applyFill="1" applyBorder="1" applyAlignment="1">
      <alignment/>
    </xf>
    <xf numFmtId="0" fontId="1" fillId="32" borderId="32" xfId="0" applyNumberFormat="1" applyFont="1" applyFill="1" applyBorder="1" applyAlignment="1">
      <alignment/>
    </xf>
    <xf numFmtId="0" fontId="1" fillId="0" borderId="22" xfId="0" applyNumberFormat="1" applyFont="1" applyBorder="1" applyAlignment="1">
      <alignment/>
    </xf>
    <xf numFmtId="0" fontId="1" fillId="0" borderId="21" xfId="0" applyNumberFormat="1" applyFont="1" applyBorder="1" applyAlignment="1">
      <alignment/>
    </xf>
    <xf numFmtId="0" fontId="1" fillId="32" borderId="32" xfId="0" applyNumberFormat="1" applyFont="1" applyFill="1" applyBorder="1" applyAlignment="1" applyProtection="1">
      <alignment horizontal="left"/>
      <protection/>
    </xf>
    <xf numFmtId="0" fontId="1" fillId="2" borderId="32" xfId="0" applyFont="1" applyFill="1" applyBorder="1" applyAlignment="1" applyProtection="1">
      <alignment horizontal="center"/>
      <protection/>
    </xf>
    <xf numFmtId="0" fontId="1" fillId="2" borderId="22" xfId="0" applyFont="1" applyFill="1" applyBorder="1" applyAlignment="1" applyProtection="1">
      <alignment horizontal="center"/>
      <protection/>
    </xf>
    <xf numFmtId="0" fontId="1" fillId="2" borderId="21" xfId="0" applyFont="1" applyFill="1" applyBorder="1" applyAlignment="1" applyProtection="1">
      <alignment horizontal="center"/>
      <protection/>
    </xf>
    <xf numFmtId="0" fontId="2" fillId="2" borderId="10" xfId="0" applyFont="1" applyFill="1" applyBorder="1" applyAlignment="1" applyProtection="1">
      <alignment horizontal="right" vertical="top" wrapText="1"/>
      <protection/>
    </xf>
    <xf numFmtId="0" fontId="2" fillId="2" borderId="0" xfId="0" applyFont="1" applyFill="1" applyBorder="1" applyAlignment="1" applyProtection="1">
      <alignment horizontal="right" vertical="top"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Percent 2" xfId="65"/>
    <cellStyle name="Title" xfId="66"/>
    <cellStyle name="Total" xfId="67"/>
    <cellStyle name="Warning Text" xfId="68"/>
  </cellStyles>
  <dxfs count="1">
    <dxf>
      <font>
        <color indexed="9"/>
      </font>
      <fill>
        <patternFill>
          <bgColor indexed="9"/>
        </patternFill>
      </fill>
      <border>
        <left/>
        <right/>
        <top/>
        <bottom/>
      </border>
    </dxf>
  </dxfs>
  <tableStyles count="1" defaultTableStyle="TableStyleMedium9"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993366"/>
      <rgbColor rgb="00FCFFD9"/>
      <rgbColor rgb="00CCFFFF"/>
      <rgbColor rgb="00660066"/>
      <rgbColor rgb="00FF8080"/>
      <rgbColor rgb="004A6EB6"/>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EP.GHG@gov.ab.ca"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U34"/>
  <sheetViews>
    <sheetView tabSelected="1" workbookViewId="0" topLeftCell="A1">
      <selection activeCell="A2" sqref="A2"/>
    </sheetView>
  </sheetViews>
  <sheetFormatPr defaultColWidth="9.140625" defaultRowHeight="12.75"/>
  <cols>
    <col min="1" max="1" width="2.7109375" style="41" customWidth="1"/>
    <col min="2" max="2" width="91.140625" style="41" customWidth="1"/>
    <col min="3" max="3" width="2.7109375" style="41" customWidth="1"/>
    <col min="4" max="16384" width="9.140625" style="41" customWidth="1"/>
  </cols>
  <sheetData>
    <row r="1" spans="1:3" s="146" customFormat="1" ht="42" customHeight="1">
      <c r="A1" s="288" t="s">
        <v>194</v>
      </c>
      <c r="B1" s="289"/>
      <c r="C1" s="290"/>
    </row>
    <row r="2" spans="1:3" ht="15">
      <c r="A2" s="93" t="s">
        <v>10</v>
      </c>
      <c r="B2" s="94"/>
      <c r="C2" s="95"/>
    </row>
    <row r="3" spans="1:3" ht="6" customHeight="1">
      <c r="A3" s="62"/>
      <c r="B3" s="63"/>
      <c r="C3" s="64"/>
    </row>
    <row r="4" spans="1:3" ht="29.25" customHeight="1">
      <c r="A4" s="25"/>
      <c r="B4" s="61" t="s">
        <v>93</v>
      </c>
      <c r="C4" s="67"/>
    </row>
    <row r="5" spans="1:3" ht="6" customHeight="1">
      <c r="A5" s="138" t="s">
        <v>4</v>
      </c>
      <c r="B5" s="65"/>
      <c r="C5" s="66"/>
    </row>
    <row r="6" spans="1:3" ht="13.5" customHeight="1">
      <c r="A6" s="93" t="s">
        <v>11</v>
      </c>
      <c r="B6" s="96"/>
      <c r="C6" s="95"/>
    </row>
    <row r="7" spans="1:3" ht="6" customHeight="1">
      <c r="A7" s="62"/>
      <c r="B7" s="63"/>
      <c r="C7" s="64"/>
    </row>
    <row r="8" spans="1:7" ht="24">
      <c r="A8" s="25"/>
      <c r="B8" s="61" t="s">
        <v>150</v>
      </c>
      <c r="C8" s="67"/>
      <c r="G8"/>
    </row>
    <row r="9" spans="1:3" ht="6" customHeight="1">
      <c r="A9" s="62"/>
      <c r="B9" s="63"/>
      <c r="C9" s="64"/>
    </row>
    <row r="10" spans="1:3" ht="13.5" customHeight="1">
      <c r="A10" s="93" t="s">
        <v>49</v>
      </c>
      <c r="B10" s="96"/>
      <c r="C10" s="95"/>
    </row>
    <row r="11" spans="1:3" ht="6" customHeight="1">
      <c r="A11" s="68"/>
      <c r="B11" s="63"/>
      <c r="C11" s="64"/>
    </row>
    <row r="12" spans="1:3" ht="12.75">
      <c r="A12" s="184" t="s">
        <v>7</v>
      </c>
      <c r="B12" s="47" t="s">
        <v>173</v>
      </c>
      <c r="C12" s="211"/>
    </row>
    <row r="13" spans="1:3" ht="36">
      <c r="A13" s="184" t="s">
        <v>8</v>
      </c>
      <c r="B13" s="47" t="s">
        <v>66</v>
      </c>
      <c r="C13" s="211"/>
    </row>
    <row r="14" spans="1:3" ht="12.75">
      <c r="A14" s="184" t="s">
        <v>14</v>
      </c>
      <c r="B14" s="192" t="s">
        <v>92</v>
      </c>
      <c r="C14" s="211"/>
    </row>
    <row r="15" spans="1:3" ht="24">
      <c r="A15" s="184" t="s">
        <v>50</v>
      </c>
      <c r="B15" s="47" t="s">
        <v>70</v>
      </c>
      <c r="C15" s="211"/>
    </row>
    <row r="16" spans="1:3" ht="12.75">
      <c r="A16" s="184" t="s">
        <v>51</v>
      </c>
      <c r="B16" s="47" t="s">
        <v>52</v>
      </c>
      <c r="C16" s="211"/>
    </row>
    <row r="17" spans="1:3" ht="60" customHeight="1">
      <c r="A17" s="184" t="s">
        <v>53</v>
      </c>
      <c r="B17" s="47" t="s">
        <v>148</v>
      </c>
      <c r="C17" s="211"/>
    </row>
    <row r="18" spans="1:3" ht="12.75" customHeight="1">
      <c r="A18" s="184" t="s">
        <v>54</v>
      </c>
      <c r="B18" s="47" t="s">
        <v>174</v>
      </c>
      <c r="C18" s="211"/>
    </row>
    <row r="19" spans="1:3" ht="23.25" customHeight="1">
      <c r="A19" s="184" t="s">
        <v>175</v>
      </c>
      <c r="B19" s="47" t="s">
        <v>147</v>
      </c>
      <c r="C19" s="211"/>
    </row>
    <row r="20" spans="1:3" ht="6" customHeight="1">
      <c r="A20" s="68"/>
      <c r="B20" s="63"/>
      <c r="C20" s="64"/>
    </row>
    <row r="21" spans="1:3" ht="24">
      <c r="A21" s="69"/>
      <c r="B21" s="70" t="s">
        <v>79</v>
      </c>
      <c r="C21" s="71"/>
    </row>
    <row r="22" spans="1:3" ht="6" customHeight="1">
      <c r="A22" s="68"/>
      <c r="B22" s="63"/>
      <c r="C22" s="71"/>
    </row>
    <row r="23" spans="1:21" s="60" customFormat="1" ht="15">
      <c r="A23" s="93"/>
      <c r="B23" s="97" t="s">
        <v>57</v>
      </c>
      <c r="C23" s="95"/>
      <c r="D23" s="41"/>
      <c r="E23" s="41"/>
      <c r="F23" s="41"/>
      <c r="G23" s="41"/>
      <c r="H23" s="152"/>
      <c r="I23" s="3"/>
      <c r="J23" s="151"/>
      <c r="K23" s="38"/>
      <c r="L23" s="104"/>
      <c r="M23" s="38"/>
      <c r="N23" s="38"/>
      <c r="O23" s="38"/>
      <c r="P23" s="38"/>
      <c r="Q23" s="38"/>
      <c r="R23" s="38"/>
      <c r="S23" s="38"/>
      <c r="T23" s="38"/>
      <c r="U23" s="38"/>
    </row>
    <row r="24" spans="1:21" s="60" customFormat="1" ht="7.5" customHeight="1">
      <c r="A24" s="212"/>
      <c r="B24" s="61"/>
      <c r="C24" s="71"/>
      <c r="D24" s="41"/>
      <c r="E24" s="41"/>
      <c r="F24" s="41"/>
      <c r="G24" s="41"/>
      <c r="H24" s="38"/>
      <c r="I24" s="151"/>
      <c r="J24" s="38"/>
      <c r="K24" s="38"/>
      <c r="L24" s="104"/>
      <c r="M24" s="38"/>
      <c r="N24" s="38"/>
      <c r="O24" s="38"/>
      <c r="P24" s="38"/>
      <c r="Q24" s="38"/>
      <c r="R24" s="38"/>
      <c r="S24" s="38"/>
      <c r="T24" s="38"/>
      <c r="U24" s="38"/>
    </row>
    <row r="25" spans="1:21" s="60" customFormat="1" ht="28.5" customHeight="1">
      <c r="A25" s="184" t="s">
        <v>7</v>
      </c>
      <c r="B25" s="183" t="s">
        <v>177</v>
      </c>
      <c r="C25" s="71"/>
      <c r="D25" s="41"/>
      <c r="E25" s="41"/>
      <c r="F25" s="41"/>
      <c r="G25" s="41"/>
      <c r="H25" s="38"/>
      <c r="I25" s="151"/>
      <c r="J25" s="38"/>
      <c r="K25" s="38"/>
      <c r="L25" s="104"/>
      <c r="M25" s="38"/>
      <c r="N25" s="38"/>
      <c r="O25" s="38"/>
      <c r="P25" s="38"/>
      <c r="Q25" s="38"/>
      <c r="R25" s="38"/>
      <c r="S25" s="38"/>
      <c r="T25" s="38"/>
      <c r="U25" s="38"/>
    </row>
    <row r="26" spans="1:21" s="60" customFormat="1" ht="15" customHeight="1">
      <c r="A26" s="184" t="s">
        <v>8</v>
      </c>
      <c r="B26" s="183" t="s">
        <v>176</v>
      </c>
      <c r="C26" s="71"/>
      <c r="D26" s="41"/>
      <c r="E26" s="41"/>
      <c r="F26" s="41"/>
      <c r="G26" s="41"/>
      <c r="H26" s="38"/>
      <c r="I26" s="151"/>
      <c r="J26" s="38"/>
      <c r="K26" s="38"/>
      <c r="L26" s="104"/>
      <c r="M26" s="38"/>
      <c r="N26" s="38"/>
      <c r="O26" s="38"/>
      <c r="P26" s="38"/>
      <c r="Q26" s="38"/>
      <c r="R26" s="38"/>
      <c r="S26" s="38"/>
      <c r="T26" s="38"/>
      <c r="U26" s="38"/>
    </row>
    <row r="27" spans="1:21" s="60" customFormat="1" ht="12.75" customHeight="1" hidden="1">
      <c r="A27" s="184"/>
      <c r="B27" s="183"/>
      <c r="C27" s="71"/>
      <c r="D27" s="41"/>
      <c r="E27" s="41"/>
      <c r="F27" s="41"/>
      <c r="G27" s="41"/>
      <c r="H27" s="38"/>
      <c r="I27" s="151"/>
      <c r="J27" s="38"/>
      <c r="K27" s="38"/>
      <c r="L27" s="38"/>
      <c r="M27" s="38"/>
      <c r="N27" s="38"/>
      <c r="O27" s="38"/>
      <c r="P27" s="38"/>
      <c r="Q27" s="38"/>
      <c r="R27" s="38"/>
      <c r="S27" s="38"/>
      <c r="T27" s="38"/>
      <c r="U27" s="38"/>
    </row>
    <row r="28" spans="1:21" s="60" customFormat="1" ht="7.5" customHeight="1">
      <c r="A28" s="225"/>
      <c r="B28" s="226"/>
      <c r="C28" s="71"/>
      <c r="D28" s="41"/>
      <c r="E28" s="41"/>
      <c r="F28" s="41"/>
      <c r="G28" s="41"/>
      <c r="H28" s="151"/>
      <c r="I28" s="38"/>
      <c r="J28" s="38"/>
      <c r="K28" s="38"/>
      <c r="L28" s="38"/>
      <c r="M28" s="38"/>
      <c r="N28" s="38"/>
      <c r="O28" s="38"/>
      <c r="P28" s="38"/>
      <c r="Q28" s="38"/>
      <c r="R28" s="38"/>
      <c r="S28" s="38"/>
      <c r="T28" s="38"/>
      <c r="U28" s="38"/>
    </row>
    <row r="29" spans="1:3" ht="13.5" customHeight="1">
      <c r="A29" s="93" t="s">
        <v>55</v>
      </c>
      <c r="B29" s="96"/>
      <c r="C29" s="95"/>
    </row>
    <row r="30" spans="1:3" ht="6" customHeight="1">
      <c r="A30" s="72"/>
      <c r="B30" s="36"/>
      <c r="C30" s="39"/>
    </row>
    <row r="31" spans="1:3" ht="12.75">
      <c r="A31" s="73"/>
      <c r="B31" s="50" t="s">
        <v>56</v>
      </c>
      <c r="C31" s="74"/>
    </row>
    <row r="32" spans="1:3" ht="12.75">
      <c r="A32" s="75"/>
      <c r="B32" s="134" t="s">
        <v>89</v>
      </c>
      <c r="C32" s="77"/>
    </row>
    <row r="33" spans="1:3" ht="6" customHeight="1">
      <c r="A33" s="78"/>
      <c r="B33" s="76"/>
      <c r="C33" s="79"/>
    </row>
    <row r="34" spans="1:3" ht="6" customHeight="1" thickBot="1">
      <c r="A34" s="80"/>
      <c r="B34" s="81"/>
      <c r="C34" s="82"/>
    </row>
  </sheetData>
  <sheetProtection password="EBAD" sheet="1"/>
  <mergeCells count="1">
    <mergeCell ref="A1:C1"/>
  </mergeCells>
  <hyperlinks>
    <hyperlink ref="B32" r:id="rId1" display="AEP.GHG@gov.ab.ca"/>
  </hyperlinks>
  <printOptions/>
  <pageMargins left="0.5" right="0.5" top="0.5" bottom="0.5" header="0.25" footer="0.25"/>
  <pageSetup horizontalDpi="600" verticalDpi="600" orientation="portrait" r:id="rId4"/>
  <headerFooter alignWithMargins="0">
    <oddHeader>&amp;C&amp;F</oddHeader>
    <oddFooter>&amp;C&amp;A&amp;RPage &amp;P</oddFooter>
  </headerFooter>
  <legacyDrawing r:id="rId3"/>
</worksheet>
</file>

<file path=xl/worksheets/sheet2.xml><?xml version="1.0" encoding="utf-8"?>
<worksheet xmlns="http://schemas.openxmlformats.org/spreadsheetml/2006/main" xmlns:r="http://schemas.openxmlformats.org/officeDocument/2006/relationships">
  <sheetPr codeName="Sheet3"/>
  <dimension ref="A1:T28"/>
  <sheetViews>
    <sheetView workbookViewId="0" topLeftCell="A1">
      <selection activeCell="A1" sqref="A1:E1"/>
    </sheetView>
  </sheetViews>
  <sheetFormatPr defaultColWidth="9.140625" defaultRowHeight="12.75"/>
  <cols>
    <col min="1" max="1" width="2.7109375" style="169" customWidth="1"/>
    <col min="2" max="2" width="44.7109375" style="84" customWidth="1"/>
    <col min="3" max="3" width="2.7109375" style="84" customWidth="1"/>
    <col min="4" max="4" width="43.7109375" style="84" customWidth="1"/>
    <col min="5" max="5" width="2.7109375" style="84" customWidth="1"/>
    <col min="6" max="6" width="0.9921875" style="84" customWidth="1"/>
    <col min="7" max="18" width="9.140625" style="84" customWidth="1"/>
    <col min="19" max="16384" width="9.140625" style="84" customWidth="1"/>
  </cols>
  <sheetData>
    <row r="1" spans="1:5" ht="16.5" customHeight="1">
      <c r="A1" s="291" t="s">
        <v>12</v>
      </c>
      <c r="B1" s="292"/>
      <c r="C1" s="292"/>
      <c r="D1" s="292"/>
      <c r="E1" s="293"/>
    </row>
    <row r="2" spans="1:20" s="60" customFormat="1" ht="7.5" customHeight="1">
      <c r="A2" s="6"/>
      <c r="B2" s="23"/>
      <c r="C2" s="20"/>
      <c r="D2" s="20"/>
      <c r="E2" s="86"/>
      <c r="F2" s="114"/>
      <c r="G2" s="84"/>
      <c r="H2" s="38"/>
      <c r="I2" s="151"/>
      <c r="J2" s="38"/>
      <c r="K2" s="38"/>
      <c r="L2" s="150"/>
      <c r="M2" s="38"/>
      <c r="N2" s="38"/>
      <c r="O2" s="38"/>
      <c r="P2" s="38"/>
      <c r="Q2" s="38"/>
      <c r="R2" s="38"/>
      <c r="S2" s="38"/>
      <c r="T2" s="38"/>
    </row>
    <row r="3" spans="1:20" s="60" customFormat="1" ht="16.5" customHeight="1">
      <c r="A3" s="170"/>
      <c r="B3" s="91" t="s">
        <v>30</v>
      </c>
      <c r="C3" s="91"/>
      <c r="D3" s="91"/>
      <c r="E3" s="171"/>
      <c r="F3" s="114"/>
      <c r="G3" s="84"/>
      <c r="H3" s="152"/>
      <c r="I3" s="151"/>
      <c r="J3" s="38"/>
      <c r="K3" s="38"/>
      <c r="L3" s="150"/>
      <c r="M3" s="38"/>
      <c r="N3" s="38"/>
      <c r="O3" s="38"/>
      <c r="P3" s="38"/>
      <c r="Q3" s="38"/>
      <c r="R3" s="38"/>
      <c r="S3" s="38"/>
      <c r="T3" s="38"/>
    </row>
    <row r="4" spans="1:20" s="60" customFormat="1" ht="16.5" customHeight="1">
      <c r="A4" s="167" t="s">
        <v>38</v>
      </c>
      <c r="B4" s="168"/>
      <c r="C4" s="168"/>
      <c r="D4" s="168"/>
      <c r="E4" s="172"/>
      <c r="F4" s="114"/>
      <c r="G4" s="84"/>
      <c r="H4" s="38"/>
      <c r="I4" s="151"/>
      <c r="J4" s="38"/>
      <c r="K4" s="122"/>
      <c r="L4" s="229"/>
      <c r="M4" s="122"/>
      <c r="N4" s="122"/>
      <c r="O4" s="122"/>
      <c r="P4" s="38"/>
      <c r="Q4" s="38"/>
      <c r="R4" s="38"/>
      <c r="S4" s="38"/>
      <c r="T4" s="38"/>
    </row>
    <row r="5" spans="1:20" s="60" customFormat="1" ht="16.5" customHeight="1">
      <c r="A5" s="167"/>
      <c r="B5" s="297"/>
      <c r="C5" s="298"/>
      <c r="D5" s="299"/>
      <c r="E5" s="86"/>
      <c r="F5" s="84"/>
      <c r="G5" s="84"/>
      <c r="H5" s="38"/>
      <c r="I5" s="151"/>
      <c r="J5" s="38"/>
      <c r="K5" s="122"/>
      <c r="L5" s="229"/>
      <c r="M5" s="122"/>
      <c r="N5" s="113"/>
      <c r="O5" s="122"/>
      <c r="P5" s="38"/>
      <c r="Q5" s="38"/>
      <c r="R5" s="38"/>
      <c r="S5" s="38"/>
      <c r="T5" s="38"/>
    </row>
    <row r="6" spans="1:20" s="60" customFormat="1" ht="16.5" customHeight="1">
      <c r="A6" s="173" t="s">
        <v>80</v>
      </c>
      <c r="B6" s="103"/>
      <c r="C6" s="17"/>
      <c r="D6" s="17"/>
      <c r="E6" s="86"/>
      <c r="F6" s="84"/>
      <c r="G6" s="84"/>
      <c r="H6" s="38"/>
      <c r="I6" s="151"/>
      <c r="J6" s="38"/>
      <c r="K6" s="122"/>
      <c r="L6" s="122"/>
      <c r="M6" s="122"/>
      <c r="N6" s="122"/>
      <c r="O6" s="122"/>
      <c r="P6" s="38"/>
      <c r="Q6" s="38"/>
      <c r="R6" s="38"/>
      <c r="S6" s="38"/>
      <c r="T6" s="38"/>
    </row>
    <row r="7" spans="1:20" s="98" customFormat="1" ht="16.5" customHeight="1">
      <c r="A7" s="167"/>
      <c r="B7" s="297"/>
      <c r="C7" s="298"/>
      <c r="D7" s="299"/>
      <c r="E7" s="86"/>
      <c r="F7" s="84"/>
      <c r="G7" s="84"/>
      <c r="H7" s="154"/>
      <c r="I7" s="188"/>
      <c r="J7" s="155"/>
      <c r="K7" s="230"/>
      <c r="L7" s="229"/>
      <c r="M7" s="230"/>
      <c r="N7" s="230"/>
      <c r="O7" s="230"/>
      <c r="P7" s="155"/>
      <c r="Q7" s="155"/>
      <c r="R7" s="155"/>
      <c r="S7" s="155"/>
      <c r="T7" s="155"/>
    </row>
    <row r="8" spans="1:20" s="98" customFormat="1" ht="16.5" customHeight="1">
      <c r="A8" s="173" t="s">
        <v>81</v>
      </c>
      <c r="B8" s="103"/>
      <c r="C8" s="17"/>
      <c r="D8" s="17"/>
      <c r="E8" s="86"/>
      <c r="F8" s="84"/>
      <c r="G8" s="84"/>
      <c r="H8" s="156"/>
      <c r="J8" s="155"/>
      <c r="K8" s="155"/>
      <c r="L8" s="150"/>
      <c r="M8" s="155"/>
      <c r="N8" s="155"/>
      <c r="O8" s="155"/>
      <c r="P8" s="155"/>
      <c r="Q8" s="155"/>
      <c r="R8" s="155"/>
      <c r="S8" s="155"/>
      <c r="T8" s="155"/>
    </row>
    <row r="9" spans="1:20" s="98" customFormat="1" ht="16.5" customHeight="1">
      <c r="A9" s="167"/>
      <c r="B9" s="294"/>
      <c r="C9" s="295"/>
      <c r="D9" s="296"/>
      <c r="E9" s="86"/>
      <c r="F9" s="84"/>
      <c r="G9" s="84"/>
      <c r="H9" s="156"/>
      <c r="I9" s="188"/>
      <c r="J9" s="155"/>
      <c r="K9" s="155"/>
      <c r="L9" s="150"/>
      <c r="M9" s="155"/>
      <c r="N9" s="155"/>
      <c r="O9" s="155"/>
      <c r="P9" s="155"/>
      <c r="Q9" s="155"/>
      <c r="R9" s="155"/>
      <c r="S9" s="155"/>
      <c r="T9" s="155"/>
    </row>
    <row r="10" spans="1:20" s="98" customFormat="1" ht="16.5" customHeight="1">
      <c r="A10" s="173" t="s">
        <v>82</v>
      </c>
      <c r="B10" s="103"/>
      <c r="C10" s="17"/>
      <c r="D10" s="17"/>
      <c r="E10" s="86"/>
      <c r="F10" s="84"/>
      <c r="G10" s="84"/>
      <c r="H10" s="155"/>
      <c r="I10" s="156"/>
      <c r="J10" s="155"/>
      <c r="K10" s="155"/>
      <c r="L10" s="150"/>
      <c r="M10" s="155"/>
      <c r="N10" s="155"/>
      <c r="O10" s="155"/>
      <c r="P10" s="155"/>
      <c r="Q10" s="155"/>
      <c r="R10" s="155"/>
      <c r="S10" s="155"/>
      <c r="T10" s="155"/>
    </row>
    <row r="11" spans="1:20" s="98" customFormat="1" ht="16.5" customHeight="1">
      <c r="A11" s="167"/>
      <c r="B11" s="294"/>
      <c r="C11" s="295"/>
      <c r="D11" s="296"/>
      <c r="E11" s="86"/>
      <c r="F11" s="84"/>
      <c r="G11" s="84"/>
      <c r="H11" s="38"/>
      <c r="I11" s="38"/>
      <c r="J11" s="155"/>
      <c r="K11" s="155"/>
      <c r="L11" s="150"/>
      <c r="M11" s="155"/>
      <c r="N11" s="155"/>
      <c r="O11" s="155"/>
      <c r="P11" s="155"/>
      <c r="Q11" s="155"/>
      <c r="R11" s="155"/>
      <c r="S11" s="155"/>
      <c r="T11" s="155"/>
    </row>
    <row r="12" spans="1:12" s="42" customFormat="1" ht="16.5" customHeight="1">
      <c r="A12" s="173" t="s">
        <v>154</v>
      </c>
      <c r="B12" s="103"/>
      <c r="C12" s="59"/>
      <c r="D12" s="59"/>
      <c r="E12" s="86"/>
      <c r="F12" s="114"/>
      <c r="G12" s="84"/>
      <c r="H12" s="38"/>
      <c r="I12" s="38"/>
      <c r="L12" s="150"/>
    </row>
    <row r="13" spans="1:12" s="3" customFormat="1" ht="16.5" customHeight="1">
      <c r="A13" s="167"/>
      <c r="B13" s="294"/>
      <c r="C13" s="295"/>
      <c r="D13" s="296"/>
      <c r="E13" s="86"/>
      <c r="F13" s="114"/>
      <c r="G13" s="84"/>
      <c r="H13" s="38"/>
      <c r="I13" s="38"/>
      <c r="L13" s="150"/>
    </row>
    <row r="14" spans="1:9" s="3" customFormat="1" ht="16.5" customHeight="1">
      <c r="A14" s="167" t="s">
        <v>17</v>
      </c>
      <c r="B14" s="103"/>
      <c r="C14" s="17"/>
      <c r="D14" s="17"/>
      <c r="E14" s="86"/>
      <c r="F14" s="114"/>
      <c r="G14" s="84"/>
      <c r="H14" s="122"/>
      <c r="I14" s="38"/>
    </row>
    <row r="15" spans="1:12" s="3" customFormat="1" ht="16.5" customHeight="1">
      <c r="A15" s="167"/>
      <c r="B15" s="294"/>
      <c r="C15" s="295"/>
      <c r="D15" s="296"/>
      <c r="E15" s="86"/>
      <c r="F15" s="114"/>
      <c r="G15" s="84"/>
      <c r="H15" s="38"/>
      <c r="I15" s="38"/>
      <c r="K15" s="153"/>
      <c r="L15" s="155"/>
    </row>
    <row r="16" spans="1:12" s="3" customFormat="1" ht="16.5" customHeight="1">
      <c r="A16" s="174" t="s">
        <v>67</v>
      </c>
      <c r="B16" s="103"/>
      <c r="C16" s="59"/>
      <c r="D16" s="59"/>
      <c r="E16" s="86"/>
      <c r="F16" s="114"/>
      <c r="G16" s="84"/>
      <c r="H16" s="38"/>
      <c r="I16" s="38"/>
      <c r="K16" s="155"/>
      <c r="L16" s="155"/>
    </row>
    <row r="17" spans="1:9" s="3" customFormat="1" ht="16.5" customHeight="1">
      <c r="A17" s="167"/>
      <c r="B17" s="294"/>
      <c r="C17" s="295"/>
      <c r="D17" s="296"/>
      <c r="E17" s="86"/>
      <c r="F17" s="114"/>
      <c r="G17" s="84"/>
      <c r="H17" s="38"/>
      <c r="I17" s="38"/>
    </row>
    <row r="18" spans="1:9" s="3" customFormat="1" ht="16.5" customHeight="1">
      <c r="A18" s="167" t="s">
        <v>63</v>
      </c>
      <c r="B18" s="103"/>
      <c r="C18" s="18"/>
      <c r="D18" s="18"/>
      <c r="E18" s="86"/>
      <c r="F18" s="114"/>
      <c r="G18" s="84"/>
      <c r="H18" s="38"/>
      <c r="I18" s="38"/>
    </row>
    <row r="19" spans="1:9" s="3" customFormat="1" ht="16.5" customHeight="1">
      <c r="A19" s="167"/>
      <c r="B19" s="294"/>
      <c r="C19" s="295"/>
      <c r="D19" s="296"/>
      <c r="E19" s="86"/>
      <c r="F19" s="114"/>
      <c r="G19" s="84"/>
      <c r="H19" s="38"/>
      <c r="I19" s="38"/>
    </row>
    <row r="20" spans="1:20" s="60" customFormat="1" ht="16.5" customHeight="1">
      <c r="A20" s="167" t="s">
        <v>36</v>
      </c>
      <c r="B20" s="103"/>
      <c r="C20" s="59"/>
      <c r="D20" s="59"/>
      <c r="E20" s="86"/>
      <c r="F20" s="114"/>
      <c r="G20" s="84"/>
      <c r="H20" s="38"/>
      <c r="I20" s="38"/>
      <c r="J20" s="38"/>
      <c r="K20" s="38"/>
      <c r="L20" s="38"/>
      <c r="M20" s="38"/>
      <c r="N20" s="38"/>
      <c r="O20" s="38"/>
      <c r="P20" s="38"/>
      <c r="Q20" s="38"/>
      <c r="R20" s="38"/>
      <c r="S20" s="38"/>
      <c r="T20" s="38"/>
    </row>
    <row r="21" spans="1:20" s="60" customFormat="1" ht="16.5" customHeight="1">
      <c r="A21" s="167"/>
      <c r="B21" s="294"/>
      <c r="C21" s="295"/>
      <c r="D21" s="296"/>
      <c r="E21" s="86"/>
      <c r="F21" s="114"/>
      <c r="G21" s="84"/>
      <c r="H21" s="151"/>
      <c r="I21" s="38"/>
      <c r="J21" s="38"/>
      <c r="K21" s="38"/>
      <c r="L21" s="38"/>
      <c r="M21" s="38"/>
      <c r="N21" s="38"/>
      <c r="O21" s="38"/>
      <c r="P21" s="38"/>
      <c r="Q21" s="38"/>
      <c r="R21" s="38"/>
      <c r="S21" s="38"/>
      <c r="T21" s="38"/>
    </row>
    <row r="22" spans="1:20" s="60" customFormat="1" ht="16.5" customHeight="1">
      <c r="A22" s="167" t="s">
        <v>35</v>
      </c>
      <c r="B22" s="103"/>
      <c r="C22" s="18"/>
      <c r="D22" s="18"/>
      <c r="E22" s="86"/>
      <c r="F22" s="114"/>
      <c r="G22" s="84"/>
      <c r="H22" s="38"/>
      <c r="I22" s="151"/>
      <c r="J22" s="38"/>
      <c r="K22" s="38"/>
      <c r="L22" s="38"/>
      <c r="M22" s="38"/>
      <c r="N22" s="38"/>
      <c r="O22" s="38"/>
      <c r="P22" s="38"/>
      <c r="Q22" s="38"/>
      <c r="R22" s="38"/>
      <c r="S22" s="38"/>
      <c r="T22" s="38"/>
    </row>
    <row r="23" spans="1:5" ht="16.5" customHeight="1">
      <c r="A23" s="167"/>
      <c r="B23" s="294"/>
      <c r="C23" s="295"/>
      <c r="D23" s="296"/>
      <c r="E23" s="86"/>
    </row>
    <row r="24" spans="1:12" ht="16.5" customHeight="1">
      <c r="A24" s="167" t="s">
        <v>6</v>
      </c>
      <c r="B24" s="103"/>
      <c r="C24" s="17" t="s">
        <v>39</v>
      </c>
      <c r="D24" s="103"/>
      <c r="E24" s="86"/>
      <c r="L24" s="177"/>
    </row>
    <row r="25" spans="1:5" ht="16.5" customHeight="1">
      <c r="A25" s="167"/>
      <c r="B25" s="15"/>
      <c r="C25" s="37"/>
      <c r="D25" s="15"/>
      <c r="E25" s="86"/>
    </row>
    <row r="26" spans="1:5" ht="16.5" customHeight="1">
      <c r="A26" s="167" t="s">
        <v>32</v>
      </c>
      <c r="B26" s="103"/>
      <c r="C26" s="16" t="s">
        <v>178</v>
      </c>
      <c r="D26" s="103"/>
      <c r="E26" s="86"/>
    </row>
    <row r="27" spans="1:5" ht="16.5" customHeight="1">
      <c r="A27" s="167"/>
      <c r="B27" s="15"/>
      <c r="C27" s="37"/>
      <c r="D27" s="228">
        <f>QYear-'Section A1'!B27+1</f>
        <v>2020</v>
      </c>
      <c r="E27" s="86"/>
    </row>
    <row r="28" spans="1:5" ht="10.5" customHeight="1" thickBot="1">
      <c r="A28" s="191"/>
      <c r="B28" s="189"/>
      <c r="C28" s="189"/>
      <c r="D28" s="189"/>
      <c r="E28" s="190"/>
    </row>
    <row r="29" ht="16.5" customHeight="1"/>
    <row r="30" ht="16.5" customHeight="1"/>
    <row r="31" ht="16.5" customHeight="1"/>
    <row r="32" ht="16.5" customHeight="1" hidden="1"/>
    <row r="33" ht="16.5" customHeight="1" hidden="1"/>
    <row r="34" ht="16.5" customHeight="1" hidden="1"/>
    <row r="35" ht="16.5" customHeight="1" hidden="1"/>
    <row r="36" ht="16.5" customHeight="1" hidden="1"/>
    <row r="37" ht="16.5" customHeight="1" hidden="1"/>
    <row r="38" ht="16.5" customHeight="1" hidden="1"/>
    <row r="39" ht="16.5" customHeight="1" hidden="1"/>
    <row r="40" ht="16.5" customHeight="1"/>
    <row r="41" ht="16.5" customHeight="1"/>
    <row r="42" ht="16.5" customHeight="1" hidden="1"/>
    <row r="43" ht="12" hidden="1"/>
    <row r="44" ht="12" hidden="1"/>
    <row r="45" ht="12" hidden="1"/>
    <row r="46" ht="12" hidden="1"/>
    <row r="47" ht="12" hidden="1"/>
  </sheetData>
  <sheetProtection password="EBAD" sheet="1"/>
  <mergeCells count="11">
    <mergeCell ref="B23:D23"/>
    <mergeCell ref="B21:D21"/>
    <mergeCell ref="B15:D15"/>
    <mergeCell ref="A1:E1"/>
    <mergeCell ref="B19:D19"/>
    <mergeCell ref="B13:D13"/>
    <mergeCell ref="B11:D11"/>
    <mergeCell ref="B9:D9"/>
    <mergeCell ref="B7:D7"/>
    <mergeCell ref="B5:D5"/>
    <mergeCell ref="B17:D17"/>
  </mergeCells>
  <printOptions/>
  <pageMargins left="0.5" right="0.25" top="0.5" bottom="0.5" header="0.25" footer="0.25"/>
  <pageSetup horizontalDpi="600" verticalDpi="600" orientation="portrait" r:id="rId3"/>
  <headerFooter alignWithMargins="0">
    <oddHeader>&amp;C&amp;F</oddHeader>
    <oddFooter>&amp;C&amp;A&amp;RPage &amp;P</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H58"/>
  <sheetViews>
    <sheetView zoomScalePageLayoutView="0" workbookViewId="0" topLeftCell="A1">
      <selection activeCell="M22" sqref="M22"/>
    </sheetView>
  </sheetViews>
  <sheetFormatPr defaultColWidth="9.140625" defaultRowHeight="12.75"/>
  <cols>
    <col min="1" max="1" width="2.7109375" style="84" customWidth="1"/>
    <col min="2" max="2" width="44.7109375" style="84" customWidth="1"/>
    <col min="3" max="3" width="2.7109375" style="84" customWidth="1"/>
    <col min="4" max="4" width="43.7109375" style="84" customWidth="1"/>
    <col min="5" max="5" width="2.7109375" style="84" customWidth="1"/>
    <col min="6" max="6" width="9.140625" style="84" customWidth="1"/>
    <col min="7" max="8" width="9.140625" style="84" hidden="1" customWidth="1"/>
    <col min="9" max="16384" width="9.140625" style="84" customWidth="1"/>
  </cols>
  <sheetData>
    <row r="1" spans="1:8" s="1" customFormat="1" ht="13.5" customHeight="1">
      <c r="A1" s="291" t="s">
        <v>13</v>
      </c>
      <c r="B1" s="304"/>
      <c r="C1" s="304"/>
      <c r="D1" s="304"/>
      <c r="E1" s="305"/>
      <c r="G1" s="176" t="s">
        <v>71</v>
      </c>
      <c r="H1" s="176" t="s">
        <v>71</v>
      </c>
    </row>
    <row r="2" spans="1:5" ht="3.75" customHeight="1">
      <c r="A2" s="13"/>
      <c r="B2" s="35"/>
      <c r="C2" s="35"/>
      <c r="D2" s="35"/>
      <c r="E2" s="34"/>
    </row>
    <row r="3" spans="1:5" ht="13.5" customHeight="1">
      <c r="A3" s="90"/>
      <c r="B3" s="91" t="s">
        <v>34</v>
      </c>
      <c r="C3" s="91"/>
      <c r="D3" s="91"/>
      <c r="E3" s="92"/>
    </row>
    <row r="4" spans="1:5" ht="12.75" customHeight="1">
      <c r="A4" s="167" t="s">
        <v>44</v>
      </c>
      <c r="B4" s="18"/>
      <c r="C4" s="18"/>
      <c r="D4" s="18"/>
      <c r="E4" s="86"/>
    </row>
    <row r="5" spans="1:5" ht="13.5" customHeight="1">
      <c r="A5" s="167"/>
      <c r="B5" s="297"/>
      <c r="C5" s="300"/>
      <c r="D5" s="301"/>
      <c r="E5" s="86"/>
    </row>
    <row r="6" spans="1:5" ht="12.75" customHeight="1">
      <c r="A6" s="173" t="s">
        <v>45</v>
      </c>
      <c r="B6" s="103"/>
      <c r="C6" s="18"/>
      <c r="D6" s="18"/>
      <c r="E6" s="86"/>
    </row>
    <row r="7" spans="1:5" ht="13.5" customHeight="1">
      <c r="A7" s="167"/>
      <c r="B7" s="294"/>
      <c r="C7" s="302"/>
      <c r="D7" s="303"/>
      <c r="E7" s="86"/>
    </row>
    <row r="8" spans="1:5" ht="12.75" customHeight="1">
      <c r="A8" s="173" t="s">
        <v>90</v>
      </c>
      <c r="B8" s="103"/>
      <c r="C8" s="18"/>
      <c r="D8" s="18"/>
      <c r="E8" s="86"/>
    </row>
    <row r="9" spans="1:5" ht="13.5" customHeight="1">
      <c r="A9" s="167"/>
      <c r="B9" s="148"/>
      <c r="C9" s="18"/>
      <c r="D9" s="165"/>
      <c r="E9" s="86"/>
    </row>
    <row r="10" spans="1:5" ht="12.75" customHeight="1">
      <c r="A10" s="167" t="s">
        <v>46</v>
      </c>
      <c r="B10" s="103"/>
      <c r="C10" s="168" t="s">
        <v>35</v>
      </c>
      <c r="D10" s="103"/>
      <c r="E10" s="86"/>
    </row>
    <row r="11" spans="1:5" ht="13.5" customHeight="1">
      <c r="A11" s="167"/>
      <c r="B11" s="148"/>
      <c r="C11" s="168"/>
      <c r="D11" s="148"/>
      <c r="E11" s="86"/>
    </row>
    <row r="12" spans="1:5" ht="12.75" customHeight="1">
      <c r="A12" s="167" t="s">
        <v>69</v>
      </c>
      <c r="B12" s="103"/>
      <c r="C12" s="168" t="s">
        <v>39</v>
      </c>
      <c r="D12" s="103"/>
      <c r="E12" s="86"/>
    </row>
    <row r="13" spans="1:5" ht="13.5" customHeight="1">
      <c r="A13" s="85"/>
      <c r="B13" s="149"/>
      <c r="C13" s="18"/>
      <c r="D13" s="149"/>
      <c r="E13" s="86"/>
    </row>
    <row r="14" spans="1:5" ht="6" customHeight="1">
      <c r="A14" s="85"/>
      <c r="B14" s="17"/>
      <c r="C14" s="37"/>
      <c r="D14" s="17"/>
      <c r="E14" s="86"/>
    </row>
    <row r="15" spans="1:5" s="1" customFormat="1" ht="13.5" customHeight="1">
      <c r="A15" s="99"/>
      <c r="B15" s="100" t="s">
        <v>48</v>
      </c>
      <c r="C15" s="100"/>
      <c r="D15" s="100"/>
      <c r="E15" s="101"/>
    </row>
    <row r="16" spans="1:7" ht="12.75" customHeight="1">
      <c r="A16" s="173" t="s">
        <v>76</v>
      </c>
      <c r="B16" s="18"/>
      <c r="C16" s="168"/>
      <c r="D16" s="18"/>
      <c r="E16" s="86"/>
      <c r="G16" s="177" t="s">
        <v>73</v>
      </c>
    </row>
    <row r="17" spans="1:7" ht="13.5" customHeight="1">
      <c r="A17" s="167"/>
      <c r="B17" s="19"/>
      <c r="C17" s="168"/>
      <c r="D17" s="168"/>
      <c r="E17" s="86"/>
      <c r="G17" s="177" t="s">
        <v>72</v>
      </c>
    </row>
    <row r="18" spans="1:7" ht="12.75" customHeight="1">
      <c r="A18" s="167" t="s">
        <v>40</v>
      </c>
      <c r="B18" s="18"/>
      <c r="C18" s="168" t="s">
        <v>41</v>
      </c>
      <c r="D18" s="18"/>
      <c r="E18" s="86"/>
      <c r="G18" s="177" t="s">
        <v>74</v>
      </c>
    </row>
    <row r="19" spans="1:7" ht="13.5" customHeight="1">
      <c r="A19" s="167"/>
      <c r="B19" s="15"/>
      <c r="C19" s="168"/>
      <c r="D19" s="15"/>
      <c r="E19" s="86"/>
      <c r="G19" s="177" t="s">
        <v>77</v>
      </c>
    </row>
    <row r="20" spans="1:7" ht="12.75" customHeight="1">
      <c r="A20" s="167" t="s">
        <v>5</v>
      </c>
      <c r="B20" s="103"/>
      <c r="C20" s="168" t="s">
        <v>42</v>
      </c>
      <c r="D20" s="103"/>
      <c r="E20" s="86"/>
      <c r="G20" s="177" t="s">
        <v>75</v>
      </c>
    </row>
    <row r="21" spans="1:5" ht="13.5" customHeight="1">
      <c r="A21" s="167"/>
      <c r="B21" s="19"/>
      <c r="C21" s="168"/>
      <c r="D21" s="147"/>
      <c r="E21" s="86"/>
    </row>
    <row r="22" spans="1:5" ht="12.75" customHeight="1">
      <c r="A22" s="167" t="s">
        <v>1</v>
      </c>
      <c r="B22" s="103"/>
      <c r="C22" s="168" t="s">
        <v>2</v>
      </c>
      <c r="D22" s="103"/>
      <c r="E22" s="86"/>
    </row>
    <row r="23" spans="1:5" ht="13.5" customHeight="1">
      <c r="A23" s="167"/>
      <c r="B23" s="19"/>
      <c r="C23" s="168"/>
      <c r="D23" s="19"/>
      <c r="E23" s="86"/>
    </row>
    <row r="24" spans="1:5" ht="12.75" customHeight="1">
      <c r="A24" s="167" t="s">
        <v>43</v>
      </c>
      <c r="B24" s="103"/>
      <c r="C24" s="168" t="s">
        <v>33</v>
      </c>
      <c r="D24" s="103"/>
      <c r="E24" s="86"/>
    </row>
    <row r="25" spans="1:5" ht="13.5" customHeight="1">
      <c r="A25" s="167"/>
      <c r="B25" s="19"/>
      <c r="C25" s="168"/>
      <c r="D25" s="149"/>
      <c r="E25" s="86"/>
    </row>
    <row r="26" spans="1:5" ht="12.75" customHeight="1">
      <c r="A26" s="167" t="s">
        <v>69</v>
      </c>
      <c r="B26" s="103"/>
      <c r="C26" s="168" t="s">
        <v>39</v>
      </c>
      <c r="D26" s="103"/>
      <c r="E26" s="86"/>
    </row>
    <row r="27" spans="1:5" ht="13.5" customHeight="1">
      <c r="A27" s="85"/>
      <c r="B27" s="19"/>
      <c r="C27" s="17"/>
      <c r="D27" s="149"/>
      <c r="E27" s="86"/>
    </row>
    <row r="28" spans="1:5" ht="6" customHeight="1">
      <c r="A28" s="85"/>
      <c r="B28" s="17"/>
      <c r="C28" s="37"/>
      <c r="D28" s="17"/>
      <c r="E28" s="86"/>
    </row>
    <row r="29" spans="1:5" s="1" customFormat="1" ht="13.5" customHeight="1">
      <c r="A29" s="106"/>
      <c r="B29" s="100" t="s">
        <v>28</v>
      </c>
      <c r="C29" s="100"/>
      <c r="D29" s="100"/>
      <c r="E29" s="101"/>
    </row>
    <row r="30" spans="1:7" ht="12.75" customHeight="1">
      <c r="A30" s="173" t="s">
        <v>76</v>
      </c>
      <c r="B30" s="18"/>
      <c r="C30" s="168"/>
      <c r="D30" s="18"/>
      <c r="E30" s="86"/>
      <c r="G30" s="177"/>
    </row>
    <row r="31" spans="1:7" ht="13.5" customHeight="1">
      <c r="A31" s="167"/>
      <c r="B31" s="19"/>
      <c r="C31" s="168"/>
      <c r="D31" s="168"/>
      <c r="E31" s="86"/>
      <c r="G31" s="177"/>
    </row>
    <row r="32" spans="1:5" ht="12.75" customHeight="1">
      <c r="A32" s="167" t="s">
        <v>40</v>
      </c>
      <c r="B32" s="18"/>
      <c r="C32" s="168" t="s">
        <v>41</v>
      </c>
      <c r="D32" s="18"/>
      <c r="E32" s="86"/>
    </row>
    <row r="33" spans="1:5" ht="13.5" customHeight="1">
      <c r="A33" s="167"/>
      <c r="B33" s="250"/>
      <c r="C33" s="168"/>
      <c r="D33" s="250"/>
      <c r="E33" s="86"/>
    </row>
    <row r="34" spans="1:5" ht="12.75" customHeight="1">
      <c r="A34" s="167" t="s">
        <v>5</v>
      </c>
      <c r="B34" s="103"/>
      <c r="C34" s="168" t="s">
        <v>42</v>
      </c>
      <c r="D34" s="103"/>
      <c r="E34" s="86"/>
    </row>
    <row r="35" spans="1:5" ht="13.5" customHeight="1">
      <c r="A35" s="167"/>
      <c r="B35" s="250"/>
      <c r="C35" s="168"/>
      <c r="D35" s="214"/>
      <c r="E35" s="86"/>
    </row>
    <row r="36" spans="1:5" ht="12.75" customHeight="1">
      <c r="A36" s="167" t="s">
        <v>1</v>
      </c>
      <c r="B36" s="103"/>
      <c r="C36" s="168" t="s">
        <v>2</v>
      </c>
      <c r="D36" s="103"/>
      <c r="E36" s="86"/>
    </row>
    <row r="37" spans="1:5" ht="13.5" customHeight="1">
      <c r="A37" s="167"/>
      <c r="B37" s="213"/>
      <c r="C37" s="168"/>
      <c r="D37" s="19"/>
      <c r="E37" s="86"/>
    </row>
    <row r="38" spans="1:5" ht="12.75" customHeight="1">
      <c r="A38" s="167" t="s">
        <v>43</v>
      </c>
      <c r="B38" s="18"/>
      <c r="C38" s="168" t="s">
        <v>33</v>
      </c>
      <c r="D38" s="18"/>
      <c r="E38" s="86"/>
    </row>
    <row r="39" spans="1:5" ht="13.5" customHeight="1">
      <c r="A39" s="167"/>
      <c r="B39" s="19"/>
      <c r="C39" s="168"/>
      <c r="D39" s="149"/>
      <c r="E39" s="86"/>
    </row>
    <row r="40" spans="1:5" ht="12.75" customHeight="1">
      <c r="A40" s="167" t="s">
        <v>69</v>
      </c>
      <c r="B40" s="18"/>
      <c r="C40" s="168" t="s">
        <v>39</v>
      </c>
      <c r="D40" s="18"/>
      <c r="E40" s="86"/>
    </row>
    <row r="41" spans="1:5" ht="13.5" customHeight="1">
      <c r="A41" s="85"/>
      <c r="B41" s="19"/>
      <c r="C41" s="17"/>
      <c r="D41" s="149"/>
      <c r="E41" s="86"/>
    </row>
    <row r="42" spans="1:5" ht="6" customHeight="1">
      <c r="A42" s="85"/>
      <c r="B42" s="166"/>
      <c r="C42" s="37"/>
      <c r="D42" s="166"/>
      <c r="E42" s="86"/>
    </row>
    <row r="43" spans="1:5" s="1" customFormat="1" ht="13.5" customHeight="1">
      <c r="A43" s="105"/>
      <c r="B43" s="100" t="s">
        <v>27</v>
      </c>
      <c r="C43" s="100"/>
      <c r="D43" s="100"/>
      <c r="E43" s="101"/>
    </row>
    <row r="44" spans="1:8" ht="13.5" customHeight="1">
      <c r="A44" s="85"/>
      <c r="B44" s="14"/>
      <c r="C44" s="29" t="s">
        <v>68</v>
      </c>
      <c r="D44" s="14"/>
      <c r="E44" s="86"/>
      <c r="G44" s="84" t="s">
        <v>58</v>
      </c>
      <c r="H44" s="144" t="b">
        <v>0</v>
      </c>
    </row>
    <row r="45" spans="1:8" ht="14.25" customHeight="1">
      <c r="A45" s="85"/>
      <c r="B45" s="179" t="s">
        <v>78</v>
      </c>
      <c r="C45" s="178"/>
      <c r="D45" s="180"/>
      <c r="E45" s="86"/>
      <c r="G45" s="84" t="s">
        <v>59</v>
      </c>
      <c r="H45" s="144" t="b">
        <v>0</v>
      </c>
    </row>
    <row r="46" spans="1:7" ht="12.75" customHeight="1">
      <c r="A46" s="173" t="s">
        <v>76</v>
      </c>
      <c r="B46" s="18"/>
      <c r="C46" s="168"/>
      <c r="D46" s="18"/>
      <c r="E46" s="86"/>
      <c r="G46" s="177" t="s">
        <v>73</v>
      </c>
    </row>
    <row r="47" spans="1:7" ht="13.5" customHeight="1">
      <c r="A47" s="167"/>
      <c r="B47" s="19"/>
      <c r="C47" s="168"/>
      <c r="D47" s="168"/>
      <c r="E47" s="86"/>
      <c r="G47" s="177" t="s">
        <v>72</v>
      </c>
    </row>
    <row r="48" spans="1:5" ht="12.75" customHeight="1">
      <c r="A48" s="167" t="s">
        <v>40</v>
      </c>
      <c r="B48" s="18"/>
      <c r="C48" s="168" t="s">
        <v>41</v>
      </c>
      <c r="D48" s="18"/>
      <c r="E48" s="86"/>
    </row>
    <row r="49" spans="1:5" ht="13.5" customHeight="1">
      <c r="A49" s="167"/>
      <c r="B49" s="19"/>
      <c r="C49" s="168"/>
      <c r="D49" s="19"/>
      <c r="E49" s="86"/>
    </row>
    <row r="50" spans="1:5" ht="12.75" customHeight="1">
      <c r="A50" s="167" t="s">
        <v>5</v>
      </c>
      <c r="B50" s="18"/>
      <c r="C50" s="168" t="s">
        <v>42</v>
      </c>
      <c r="D50" s="18"/>
      <c r="E50" s="86"/>
    </row>
    <row r="51" spans="1:5" ht="13.5" customHeight="1">
      <c r="A51" s="167"/>
      <c r="B51" s="19"/>
      <c r="C51" s="168"/>
      <c r="D51" s="147"/>
      <c r="E51" s="86"/>
    </row>
    <row r="52" spans="1:5" ht="12.75" customHeight="1">
      <c r="A52" s="167" t="s">
        <v>1</v>
      </c>
      <c r="B52" s="18"/>
      <c r="C52" s="168" t="s">
        <v>2</v>
      </c>
      <c r="D52" s="18"/>
      <c r="E52" s="86"/>
    </row>
    <row r="53" spans="1:5" ht="13.5" customHeight="1">
      <c r="A53" s="167"/>
      <c r="B53" s="19"/>
      <c r="C53" s="168"/>
      <c r="D53" s="19"/>
      <c r="E53" s="86"/>
    </row>
    <row r="54" spans="1:5" ht="12.75" customHeight="1">
      <c r="A54" s="167" t="s">
        <v>43</v>
      </c>
      <c r="B54" s="18"/>
      <c r="C54" s="168" t="s">
        <v>33</v>
      </c>
      <c r="D54" s="18"/>
      <c r="E54" s="86"/>
    </row>
    <row r="55" spans="1:5" ht="13.5" customHeight="1">
      <c r="A55" s="167"/>
      <c r="B55" s="19"/>
      <c r="C55" s="168"/>
      <c r="D55" s="149"/>
      <c r="E55" s="86"/>
    </row>
    <row r="56" spans="1:5" ht="12.75" customHeight="1">
      <c r="A56" s="167" t="s">
        <v>69</v>
      </c>
      <c r="B56" s="18"/>
      <c r="C56" s="168" t="s">
        <v>39</v>
      </c>
      <c r="D56" s="18"/>
      <c r="E56" s="86"/>
    </row>
    <row r="57" spans="1:5" ht="13.5" customHeight="1">
      <c r="A57" s="85"/>
      <c r="B57" s="19"/>
      <c r="C57" s="17"/>
      <c r="D57" s="149"/>
      <c r="E57" s="86"/>
    </row>
    <row r="58" spans="1:5" ht="6.75" customHeight="1" thickBot="1">
      <c r="A58" s="87"/>
      <c r="B58" s="88"/>
      <c r="C58" s="102"/>
      <c r="D58" s="88"/>
      <c r="E58" s="89"/>
    </row>
  </sheetData>
  <sheetProtection password="EBAD" sheet="1"/>
  <mergeCells count="3">
    <mergeCell ref="B5:D5"/>
    <mergeCell ref="B7:D7"/>
    <mergeCell ref="A1:E1"/>
  </mergeCells>
  <dataValidations count="1">
    <dataValidation type="list" allowBlank="1" showInputMessage="1" showErrorMessage="1" sqref="B17 B47 B31">
      <formula1>$G$16:$G$20</formula1>
    </dataValidation>
  </dataValidations>
  <printOptions/>
  <pageMargins left="0.5" right="0.5" top="0.5" bottom="0.25" header="0.25" footer="0.25"/>
  <pageSetup horizontalDpi="600" verticalDpi="600" orientation="portrait" r:id="rId3"/>
  <headerFooter alignWithMargins="0">
    <oddHeader>&amp;C&amp;F</oddHeader>
    <oddFooter>&amp;C&amp;A&amp;RPage &amp;P</oddFooter>
  </headerFooter>
  <legacyDrawing r:id="rId2"/>
</worksheet>
</file>

<file path=xl/worksheets/sheet4.xml><?xml version="1.0" encoding="utf-8"?>
<worksheet xmlns="http://schemas.openxmlformats.org/spreadsheetml/2006/main" xmlns:r="http://schemas.openxmlformats.org/officeDocument/2006/relationships">
  <sheetPr codeName="Sheet13">
    <pageSetUpPr fitToPage="1"/>
  </sheetPr>
  <dimension ref="A1:AR92"/>
  <sheetViews>
    <sheetView zoomScalePageLayoutView="0" workbookViewId="0" topLeftCell="A1">
      <selection activeCell="AQ38" sqref="AQ38"/>
    </sheetView>
  </sheetViews>
  <sheetFormatPr defaultColWidth="9.140625" defaultRowHeight="12.75"/>
  <cols>
    <col min="1" max="1" width="1.7109375" style="2" customWidth="1"/>
    <col min="2" max="2" width="15.8515625" style="2" customWidth="1"/>
    <col min="3" max="3" width="1.28515625" style="2" customWidth="1"/>
    <col min="4" max="4" width="32.421875" style="2" customWidth="1"/>
    <col min="5" max="5" width="2.7109375" style="2" customWidth="1"/>
    <col min="6" max="6" width="14.57421875" style="109" customWidth="1"/>
    <col min="7" max="7" width="2.140625" style="2" customWidth="1"/>
    <col min="8" max="8" width="0.9921875" style="2" customWidth="1"/>
    <col min="9" max="9" width="14.57421875" style="109" customWidth="1"/>
    <col min="10" max="10" width="2.140625" style="2" customWidth="1"/>
    <col min="11" max="11" width="0.9921875" style="2" customWidth="1"/>
    <col min="12" max="12" width="14.57421875" style="109" customWidth="1"/>
    <col min="13" max="13" width="2.140625" style="2" customWidth="1"/>
    <col min="14" max="14" width="0.9921875" style="2" customWidth="1"/>
    <col min="15" max="15" width="14.57421875" style="109" customWidth="1"/>
    <col min="16" max="16" width="2.140625" style="2" customWidth="1"/>
    <col min="17" max="17" width="0.9921875" style="2" customWidth="1"/>
    <col min="18" max="18" width="11.7109375" style="2" customWidth="1"/>
    <col min="19" max="19" width="0.9921875" style="2" customWidth="1"/>
    <col min="20" max="20" width="11.7109375" style="2" customWidth="1"/>
    <col min="21" max="21" width="0.9921875" style="2" customWidth="1"/>
    <col min="22" max="22" width="38.421875" style="2" customWidth="1"/>
    <col min="23" max="23" width="1.7109375" style="2" customWidth="1"/>
    <col min="24" max="24" width="9.140625" style="2" customWidth="1"/>
    <col min="25" max="25" width="9.140625" style="2" hidden="1" customWidth="1"/>
    <col min="26" max="26" width="9.140625" style="141" hidden="1" customWidth="1"/>
    <col min="27" max="39" width="9.140625" style="2" hidden="1" customWidth="1"/>
    <col min="40" max="40" width="28.57421875" style="2" hidden="1" customWidth="1"/>
    <col min="41" max="41" width="8.140625" style="2" hidden="1" customWidth="1"/>
    <col min="42" max="42" width="20.00390625" style="2" hidden="1" customWidth="1"/>
    <col min="43" max="16384" width="9.140625" style="2" customWidth="1"/>
  </cols>
  <sheetData>
    <row r="1" spans="1:44" s="42" customFormat="1" ht="15.75" customHeight="1">
      <c r="A1" s="317" t="str">
        <f>"Section B: Emissions, Production and Compliance Mechanism Forecast"</f>
        <v>Section B: Emissions, Production and Compliance Mechanism Forecast</v>
      </c>
      <c r="B1" s="318"/>
      <c r="C1" s="318"/>
      <c r="D1" s="318"/>
      <c r="E1" s="318"/>
      <c r="F1" s="318"/>
      <c r="G1" s="318"/>
      <c r="H1" s="318"/>
      <c r="I1" s="318"/>
      <c r="J1" s="318"/>
      <c r="K1" s="318"/>
      <c r="L1" s="318"/>
      <c r="M1" s="318"/>
      <c r="N1" s="318"/>
      <c r="O1" s="318"/>
      <c r="P1" s="318"/>
      <c r="Q1" s="318"/>
      <c r="R1" s="318"/>
      <c r="S1" s="318"/>
      <c r="T1" s="318"/>
      <c r="U1" s="318"/>
      <c r="V1" s="318"/>
      <c r="W1" s="319"/>
      <c r="X1" s="139"/>
      <c r="Y1" s="139"/>
      <c r="Z1" s="139"/>
      <c r="AA1" s="139"/>
      <c r="AB1" s="139"/>
      <c r="AC1" s="139"/>
      <c r="AD1" s="139"/>
      <c r="AE1" s="139"/>
      <c r="AF1" s="139"/>
      <c r="AG1" s="139"/>
      <c r="AH1" s="139"/>
      <c r="AI1" s="139"/>
      <c r="AJ1" s="139"/>
      <c r="AK1" s="139"/>
      <c r="AL1" s="139"/>
      <c r="AM1" s="139"/>
      <c r="AN1" s="139"/>
      <c r="AO1" s="139"/>
      <c r="AP1" s="139"/>
      <c r="AQ1" s="139"/>
      <c r="AR1" s="139"/>
    </row>
    <row r="2" spans="1:44" s="3" customFormat="1" ht="6" customHeight="1">
      <c r="A2" s="6"/>
      <c r="B2" s="33"/>
      <c r="C2" s="121"/>
      <c r="D2" s="121"/>
      <c r="E2" s="121"/>
      <c r="F2" s="121"/>
      <c r="G2" s="121"/>
      <c r="H2" s="121"/>
      <c r="I2" s="121"/>
      <c r="J2" s="121"/>
      <c r="K2" s="121"/>
      <c r="L2" s="121"/>
      <c r="M2" s="121"/>
      <c r="N2" s="121"/>
      <c r="O2" s="121"/>
      <c r="P2" s="121"/>
      <c r="Q2" s="121"/>
      <c r="R2" s="121"/>
      <c r="S2" s="121"/>
      <c r="T2" s="121"/>
      <c r="U2" s="121"/>
      <c r="V2" s="121"/>
      <c r="W2" s="22"/>
      <c r="X2" s="140"/>
      <c r="Y2" s="140"/>
      <c r="Z2" s="140"/>
      <c r="AA2" s="140"/>
      <c r="AB2" s="140"/>
      <c r="AC2" s="140"/>
      <c r="AD2" s="140"/>
      <c r="AE2" s="140"/>
      <c r="AF2" s="140"/>
      <c r="AG2" s="140"/>
      <c r="AH2" s="140"/>
      <c r="AI2" s="140"/>
      <c r="AJ2" s="140"/>
      <c r="AK2" s="140"/>
      <c r="AL2" s="140"/>
      <c r="AM2" s="140"/>
      <c r="AN2" s="140"/>
      <c r="AO2" s="140"/>
      <c r="AP2" s="140"/>
      <c r="AQ2" s="140"/>
      <c r="AR2" s="140"/>
    </row>
    <row r="3" spans="1:44" s="1" customFormat="1" ht="13.5" customHeight="1">
      <c r="A3" s="99"/>
      <c r="B3" s="111" t="s">
        <v>158</v>
      </c>
      <c r="C3" s="100"/>
      <c r="D3" s="100"/>
      <c r="E3" s="100"/>
      <c r="F3" s="111"/>
      <c r="G3" s="100"/>
      <c r="H3" s="100"/>
      <c r="I3" s="100"/>
      <c r="J3" s="100"/>
      <c r="K3" s="100"/>
      <c r="L3" s="100"/>
      <c r="M3" s="100"/>
      <c r="N3" s="100"/>
      <c r="O3" s="100"/>
      <c r="P3" s="100"/>
      <c r="Q3" s="100"/>
      <c r="R3" s="100"/>
      <c r="S3" s="100"/>
      <c r="T3" s="100"/>
      <c r="U3" s="100"/>
      <c r="V3" s="100"/>
      <c r="W3" s="101"/>
      <c r="X3" s="238"/>
      <c r="Y3" s="238"/>
      <c r="Z3" s="238"/>
      <c r="AA3" s="238"/>
      <c r="AB3" s="238"/>
      <c r="AC3" s="238"/>
      <c r="AD3" s="238"/>
      <c r="AE3" s="238"/>
      <c r="AF3" s="238"/>
      <c r="AG3" s="238"/>
      <c r="AH3" s="238"/>
      <c r="AI3" s="238"/>
      <c r="AJ3" s="238"/>
      <c r="AK3" s="238"/>
      <c r="AL3" s="238"/>
      <c r="AM3" s="238"/>
      <c r="AN3" s="238"/>
      <c r="AO3" s="238"/>
      <c r="AP3" s="238"/>
      <c r="AQ3" s="238"/>
      <c r="AR3" s="238"/>
    </row>
    <row r="4" spans="1:44" s="3" customFormat="1" ht="6" customHeight="1">
      <c r="A4" s="6"/>
      <c r="B4" s="33"/>
      <c r="C4" s="121"/>
      <c r="D4" s="121"/>
      <c r="E4" s="121"/>
      <c r="F4" s="121"/>
      <c r="G4" s="121"/>
      <c r="H4" s="121"/>
      <c r="I4" s="121"/>
      <c r="J4" s="121"/>
      <c r="K4" s="121"/>
      <c r="L4" s="121"/>
      <c r="M4" s="121"/>
      <c r="N4" s="121"/>
      <c r="O4" s="121"/>
      <c r="P4" s="121"/>
      <c r="Q4" s="121"/>
      <c r="R4" s="121"/>
      <c r="S4" s="121"/>
      <c r="T4" s="121"/>
      <c r="U4" s="121"/>
      <c r="V4" s="121"/>
      <c r="W4" s="22"/>
      <c r="X4" s="140"/>
      <c r="Y4" s="140"/>
      <c r="Z4" s="140"/>
      <c r="AA4" s="140"/>
      <c r="AB4" s="140"/>
      <c r="AC4" s="140"/>
      <c r="AD4" s="140"/>
      <c r="AE4" s="140"/>
      <c r="AF4" s="140"/>
      <c r="AG4" s="140"/>
      <c r="AH4" s="140"/>
      <c r="AI4" s="140"/>
      <c r="AJ4" s="140"/>
      <c r="AK4" s="140"/>
      <c r="AL4" s="140"/>
      <c r="AM4" s="140"/>
      <c r="AN4" s="140"/>
      <c r="AO4" s="140"/>
      <c r="AP4" s="140"/>
      <c r="AQ4" s="140"/>
      <c r="AR4" s="140"/>
    </row>
    <row r="5" spans="1:44" s="3" customFormat="1" ht="16.5" customHeight="1">
      <c r="A5" s="6"/>
      <c r="B5" s="221" t="s">
        <v>153</v>
      </c>
      <c r="D5" s="231"/>
      <c r="E5" s="231"/>
      <c r="F5" s="232"/>
      <c r="G5" s="121"/>
      <c r="H5" s="121"/>
      <c r="I5" s="121"/>
      <c r="J5" s="121"/>
      <c r="K5" s="121"/>
      <c r="L5" s="121"/>
      <c r="M5" s="121"/>
      <c r="N5" s="121"/>
      <c r="O5" s="121"/>
      <c r="P5" s="121"/>
      <c r="Q5" s="121"/>
      <c r="R5" s="121"/>
      <c r="S5" s="121"/>
      <c r="T5" s="121"/>
      <c r="U5" s="121"/>
      <c r="V5" s="121"/>
      <c r="W5" s="22"/>
      <c r="X5" s="140"/>
      <c r="Y5" s="140"/>
      <c r="Z5" s="140"/>
      <c r="AA5" s="140"/>
      <c r="AB5" s="140"/>
      <c r="AC5" s="140"/>
      <c r="AD5" s="140"/>
      <c r="AE5" s="140"/>
      <c r="AF5" s="140"/>
      <c r="AG5" s="140"/>
      <c r="AH5" s="140"/>
      <c r="AI5" s="140"/>
      <c r="AJ5" s="140"/>
      <c r="AK5" s="140"/>
      <c r="AL5" s="140"/>
      <c r="AM5" s="140"/>
      <c r="AN5" s="140"/>
      <c r="AO5" s="140"/>
      <c r="AP5" s="140"/>
      <c r="AQ5" s="140"/>
      <c r="AR5" s="140"/>
    </row>
    <row r="6" spans="1:44" s="3" customFormat="1" ht="6" customHeight="1">
      <c r="A6" s="6"/>
      <c r="B6" s="33"/>
      <c r="C6" s="121"/>
      <c r="D6" s="233"/>
      <c r="E6" s="232"/>
      <c r="F6" s="232"/>
      <c r="G6" s="121"/>
      <c r="H6" s="121"/>
      <c r="I6" s="121"/>
      <c r="J6" s="121"/>
      <c r="K6" s="121"/>
      <c r="L6" s="121"/>
      <c r="M6" s="121"/>
      <c r="N6" s="121"/>
      <c r="O6" s="121"/>
      <c r="P6" s="121"/>
      <c r="Q6" s="121"/>
      <c r="R6" s="121"/>
      <c r="S6" s="121"/>
      <c r="T6" s="121"/>
      <c r="U6" s="121"/>
      <c r="V6" s="121"/>
      <c r="W6" s="22"/>
      <c r="X6" s="140"/>
      <c r="Y6" s="140"/>
      <c r="Z6" s="140"/>
      <c r="AA6" s="140"/>
      <c r="AB6" s="140"/>
      <c r="AC6" s="140"/>
      <c r="AD6" s="140"/>
      <c r="AE6" s="140"/>
      <c r="AF6" s="140"/>
      <c r="AG6" s="140"/>
      <c r="AH6" s="140"/>
      <c r="AI6" s="140"/>
      <c r="AJ6" s="140"/>
      <c r="AK6" s="140"/>
      <c r="AL6" s="140"/>
      <c r="AM6" s="140"/>
      <c r="AN6" s="140"/>
      <c r="AO6" s="140"/>
      <c r="AP6" s="140"/>
      <c r="AQ6" s="140"/>
      <c r="AR6" s="140"/>
    </row>
    <row r="7" spans="1:44" s="3" customFormat="1" ht="18" customHeight="1">
      <c r="A7" s="6"/>
      <c r="B7" s="221" t="s">
        <v>163</v>
      </c>
      <c r="D7" s="234"/>
      <c r="E7" s="235"/>
      <c r="F7" s="232"/>
      <c r="G7" s="121"/>
      <c r="H7" s="121"/>
      <c r="I7" s="121"/>
      <c r="J7" s="121"/>
      <c r="K7" s="121"/>
      <c r="L7" s="121"/>
      <c r="M7" s="121"/>
      <c r="N7" s="121"/>
      <c r="O7" s="121"/>
      <c r="P7" s="121"/>
      <c r="Q7" s="121"/>
      <c r="R7" s="121"/>
      <c r="S7" s="121"/>
      <c r="T7" s="121"/>
      <c r="U7" s="121"/>
      <c r="V7" s="121"/>
      <c r="W7" s="22"/>
      <c r="X7" s="140"/>
      <c r="Y7" s="140"/>
      <c r="Z7" s="140"/>
      <c r="AA7" s="236" t="s">
        <v>170</v>
      </c>
      <c r="AB7" s="236" t="s">
        <v>171</v>
      </c>
      <c r="AC7" s="140"/>
      <c r="AD7" s="140"/>
      <c r="AE7" s="140"/>
      <c r="AF7" s="140"/>
      <c r="AG7" s="140"/>
      <c r="AH7" s="140"/>
      <c r="AI7" s="140"/>
      <c r="AJ7" s="140"/>
      <c r="AK7" s="140"/>
      <c r="AL7" s="140"/>
      <c r="AM7" s="140"/>
      <c r="AN7" s="140"/>
      <c r="AO7" s="140"/>
      <c r="AP7" s="140"/>
      <c r="AQ7" s="140"/>
      <c r="AR7" s="140"/>
    </row>
    <row r="8" spans="1:44" s="3" customFormat="1" ht="6" customHeight="1">
      <c r="A8" s="6"/>
      <c r="B8" s="33"/>
      <c r="C8" s="121"/>
      <c r="D8" s="121"/>
      <c r="E8" s="121"/>
      <c r="F8" s="121"/>
      <c r="G8" s="121"/>
      <c r="H8" s="121"/>
      <c r="I8" s="121"/>
      <c r="J8" s="121"/>
      <c r="K8" s="121"/>
      <c r="L8" s="121"/>
      <c r="M8" s="121"/>
      <c r="N8" s="121"/>
      <c r="O8" s="121"/>
      <c r="P8" s="121"/>
      <c r="Q8" s="121"/>
      <c r="R8" s="121"/>
      <c r="S8" s="121"/>
      <c r="T8" s="121"/>
      <c r="U8" s="121"/>
      <c r="V8" s="121"/>
      <c r="W8" s="22"/>
      <c r="X8" s="140"/>
      <c r="Y8" s="140"/>
      <c r="Z8" s="140"/>
      <c r="AA8" s="140"/>
      <c r="AB8" s="140"/>
      <c r="AC8" s="140"/>
      <c r="AD8" s="140"/>
      <c r="AE8" s="140"/>
      <c r="AF8" s="140"/>
      <c r="AG8" s="140"/>
      <c r="AH8" s="140"/>
      <c r="AI8" s="140"/>
      <c r="AJ8" s="140"/>
      <c r="AK8" s="140"/>
      <c r="AL8" s="140"/>
      <c r="AM8" s="140"/>
      <c r="AN8" s="140"/>
      <c r="AO8" s="140"/>
      <c r="AP8" s="140"/>
      <c r="AQ8" s="140"/>
      <c r="AR8" s="140"/>
    </row>
    <row r="9" spans="1:44" s="1" customFormat="1" ht="13.5" customHeight="1">
      <c r="A9" s="99"/>
      <c r="B9" s="111" t="str">
        <f>QYear&amp;" Forecast Information"</f>
        <v>2019 Forecast Information</v>
      </c>
      <c r="C9" s="100"/>
      <c r="D9" s="100"/>
      <c r="E9" s="100"/>
      <c r="F9" s="111"/>
      <c r="G9" s="100"/>
      <c r="H9" s="100"/>
      <c r="I9" s="100"/>
      <c r="J9" s="100"/>
      <c r="K9" s="100"/>
      <c r="L9" s="100"/>
      <c r="M9" s="100"/>
      <c r="N9" s="100"/>
      <c r="O9" s="100"/>
      <c r="P9" s="100"/>
      <c r="Q9" s="100"/>
      <c r="R9" s="100"/>
      <c r="S9" s="100"/>
      <c r="T9" s="100"/>
      <c r="U9" s="100"/>
      <c r="V9" s="100"/>
      <c r="W9" s="101"/>
      <c r="X9" s="238"/>
      <c r="Y9" s="239" t="s">
        <v>168</v>
      </c>
      <c r="Z9" s="238"/>
      <c r="AA9" s="238">
        <v>2</v>
      </c>
      <c r="AB9" s="238">
        <f>INDEX(AO64:AO67,AA9)</f>
        <v>2019</v>
      </c>
      <c r="AC9" s="238"/>
      <c r="AD9" s="238"/>
      <c r="AE9" s="238"/>
      <c r="AF9" s="238"/>
      <c r="AG9" s="238"/>
      <c r="AH9" s="238"/>
      <c r="AI9" s="238"/>
      <c r="AJ9" s="238"/>
      <c r="AK9" s="238"/>
      <c r="AL9" s="238"/>
      <c r="AM9" s="238"/>
      <c r="AN9" s="238"/>
      <c r="AO9" s="238"/>
      <c r="AP9" s="238"/>
      <c r="AQ9" s="238"/>
      <c r="AR9" s="238"/>
    </row>
    <row r="10" spans="1:44" s="84" customFormat="1" ht="13.5" customHeight="1">
      <c r="A10" s="167"/>
      <c r="B10" s="18"/>
      <c r="C10" s="168"/>
      <c r="D10" s="30"/>
      <c r="E10" s="30"/>
      <c r="F10" s="27" t="s">
        <v>94</v>
      </c>
      <c r="G10" s="31"/>
      <c r="H10" s="30"/>
      <c r="I10" s="27" t="s">
        <v>95</v>
      </c>
      <c r="J10" s="31"/>
      <c r="K10" s="30"/>
      <c r="L10" s="27" t="s">
        <v>96</v>
      </c>
      <c r="M10" s="31"/>
      <c r="N10" s="30"/>
      <c r="O10" s="27" t="s">
        <v>97</v>
      </c>
      <c r="P10" s="31"/>
      <c r="Q10" s="30"/>
      <c r="R10" s="30"/>
      <c r="S10" s="30"/>
      <c r="T10" s="30"/>
      <c r="U10" s="30"/>
      <c r="V10" s="30"/>
      <c r="W10" s="9"/>
      <c r="X10" s="144"/>
      <c r="Y10" s="144"/>
      <c r="Z10" s="144"/>
      <c r="AA10" s="144"/>
      <c r="AB10" s="144"/>
      <c r="AC10" s="144"/>
      <c r="AD10" s="144"/>
      <c r="AE10" s="144"/>
      <c r="AF10" s="144"/>
      <c r="AG10" s="144"/>
      <c r="AH10" s="144"/>
      <c r="AI10" s="144"/>
      <c r="AJ10" s="144"/>
      <c r="AK10" s="144"/>
      <c r="AL10" s="144"/>
      <c r="AM10" s="144"/>
      <c r="AN10" s="144"/>
      <c r="AO10" s="144"/>
      <c r="AP10" s="144"/>
      <c r="AQ10" s="144"/>
      <c r="AR10" s="144"/>
    </row>
    <row r="11" spans="1:44" s="84" customFormat="1" ht="11.25" customHeight="1">
      <c r="A11" s="167"/>
      <c r="B11" s="18"/>
      <c r="C11" s="168"/>
      <c r="D11" s="30"/>
      <c r="E11" s="30"/>
      <c r="F11" s="253" t="s">
        <v>190</v>
      </c>
      <c r="G11" s="30"/>
      <c r="H11" s="30"/>
      <c r="I11" s="27" t="s">
        <v>191</v>
      </c>
      <c r="J11" s="30"/>
      <c r="K11" s="30"/>
      <c r="L11" s="27" t="s">
        <v>192</v>
      </c>
      <c r="M11" s="30"/>
      <c r="N11" s="30"/>
      <c r="O11" s="27" t="s">
        <v>193</v>
      </c>
      <c r="P11" s="30"/>
      <c r="Q11" s="30"/>
      <c r="R11" s="30"/>
      <c r="S11" s="30"/>
      <c r="T11" s="30"/>
      <c r="U11" s="30"/>
      <c r="V11" s="30"/>
      <c r="W11" s="9"/>
      <c r="X11" s="144"/>
      <c r="Y11" s="237" t="s">
        <v>169</v>
      </c>
      <c r="Z11" s="144"/>
      <c r="AA11" s="144">
        <v>1</v>
      </c>
      <c r="AB11" s="144" t="str">
        <f>INDEX(AN64:AN67,AA11)</f>
        <v>1 to 4 (Annual Forecasting Report)</v>
      </c>
      <c r="AC11" s="144"/>
      <c r="AD11" s="144"/>
      <c r="AE11" s="144"/>
      <c r="AF11" s="144"/>
      <c r="AG11" s="144"/>
      <c r="AH11" s="144"/>
      <c r="AI11" s="144"/>
      <c r="AJ11" s="144"/>
      <c r="AK11" s="144"/>
      <c r="AL11" s="144"/>
      <c r="AM11" s="144"/>
      <c r="AN11" s="144"/>
      <c r="AO11" s="144"/>
      <c r="AP11" s="144"/>
      <c r="AQ11" s="144"/>
      <c r="AR11" s="144"/>
    </row>
    <row r="12" spans="1:44" s="84" customFormat="1" ht="13.5" customHeight="1">
      <c r="A12" s="173" t="str">
        <f>"Total Regulated Emissions (TRE)"</f>
        <v>Total Regulated Emissions (TRE)</v>
      </c>
      <c r="B12" s="32"/>
      <c r="C12" s="168"/>
      <c r="D12" s="30"/>
      <c r="E12" s="30"/>
      <c r="F12" s="268"/>
      <c r="G12" s="219"/>
      <c r="H12" s="30"/>
      <c r="I12" s="268"/>
      <c r="J12" s="219"/>
      <c r="K12" s="30"/>
      <c r="L12" s="268"/>
      <c r="M12" s="219"/>
      <c r="N12" s="30"/>
      <c r="O12" s="268"/>
      <c r="P12" s="193"/>
      <c r="Q12" s="30"/>
      <c r="R12" s="29" t="s">
        <v>179</v>
      </c>
      <c r="S12" s="30"/>
      <c r="T12" s="30"/>
      <c r="U12" s="30"/>
      <c r="V12" s="30"/>
      <c r="W12" s="9"/>
      <c r="X12" s="144"/>
      <c r="Y12" s="144" t="str">
        <f>"Column for the current year "&amp;QYear</f>
        <v>Column for the current year 2019</v>
      </c>
      <c r="Z12" s="144"/>
      <c r="AA12" s="144"/>
      <c r="AB12" s="144"/>
      <c r="AC12" s="144"/>
      <c r="AD12" s="144"/>
      <c r="AE12" s="144"/>
      <c r="AF12" s="144"/>
      <c r="AG12" s="144"/>
      <c r="AH12" s="144"/>
      <c r="AI12" s="144"/>
      <c r="AJ12" s="144"/>
      <c r="AK12" s="144"/>
      <c r="AL12" s="144"/>
      <c r="AM12" s="144"/>
      <c r="AN12" s="144"/>
      <c r="AO12" s="144"/>
      <c r="AP12" s="144"/>
      <c r="AQ12" s="144"/>
      <c r="AR12" s="144"/>
    </row>
    <row r="13" spans="1:44" s="84" customFormat="1" ht="6" customHeight="1">
      <c r="A13" s="167"/>
      <c r="B13" s="18"/>
      <c r="C13" s="168"/>
      <c r="D13" s="30"/>
      <c r="E13" s="30"/>
      <c r="F13" s="30"/>
      <c r="G13" s="30"/>
      <c r="H13" s="30"/>
      <c r="I13" s="30"/>
      <c r="J13" s="30"/>
      <c r="K13" s="30"/>
      <c r="L13" s="30"/>
      <c r="M13" s="30"/>
      <c r="N13" s="30"/>
      <c r="O13" s="30"/>
      <c r="P13" s="30"/>
      <c r="Q13" s="30"/>
      <c r="R13" s="30"/>
      <c r="S13" s="30"/>
      <c r="T13" s="30"/>
      <c r="U13" s="30"/>
      <c r="V13" s="30"/>
      <c r="W13" s="9"/>
      <c r="X13" s="144"/>
      <c r="Y13" s="144"/>
      <c r="Z13" s="144"/>
      <c r="AA13" s="144"/>
      <c r="AB13" s="144"/>
      <c r="AC13" s="144"/>
      <c r="AD13" s="144"/>
      <c r="AE13" s="144"/>
      <c r="AF13" s="144"/>
      <c r="AG13" s="144"/>
      <c r="AH13" s="144"/>
      <c r="AI13" s="144"/>
      <c r="AJ13" s="144"/>
      <c r="AK13" s="144"/>
      <c r="AL13" s="144"/>
      <c r="AM13" s="144"/>
      <c r="AN13" s="144"/>
      <c r="AO13" s="144"/>
      <c r="AP13" s="144"/>
      <c r="AQ13" s="144"/>
      <c r="AR13" s="144"/>
    </row>
    <row r="14" spans="1:44" ht="13.5" customHeight="1">
      <c r="A14" s="173" t="str">
        <f>"Production"</f>
        <v>Production</v>
      </c>
      <c r="B14" s="16" t="s">
        <v>86</v>
      </c>
      <c r="C14" s="48"/>
      <c r="D14" s="48"/>
      <c r="E14" s="30"/>
      <c r="F14" s="268"/>
      <c r="G14" s="220"/>
      <c r="H14" s="30"/>
      <c r="I14" s="268"/>
      <c r="J14" s="220"/>
      <c r="K14" s="30"/>
      <c r="L14" s="268"/>
      <c r="M14" s="220"/>
      <c r="N14" s="30"/>
      <c r="O14" s="268"/>
      <c r="P14" s="194"/>
      <c r="Q14" s="30"/>
      <c r="R14" s="16" t="s">
        <v>47</v>
      </c>
      <c r="S14" s="30"/>
      <c r="T14" s="30"/>
      <c r="U14" s="30"/>
      <c r="V14" s="30"/>
      <c r="W14" s="9"/>
      <c r="X14" s="141"/>
      <c r="Y14" s="205" t="s">
        <v>145</v>
      </c>
      <c r="AA14" s="240">
        <f>VLOOKUP("Electricity",$Z$65:$AE$79,$AF$60+1,FALSE)</f>
        <v>0.37</v>
      </c>
      <c r="AB14" s="141"/>
      <c r="AC14" s="141"/>
      <c r="AD14" s="141"/>
      <c r="AE14" s="141"/>
      <c r="AF14" s="141"/>
      <c r="AG14" s="141"/>
      <c r="AH14" s="141"/>
      <c r="AI14" s="141"/>
      <c r="AJ14" s="141"/>
      <c r="AK14" s="141"/>
      <c r="AL14" s="141"/>
      <c r="AM14" s="141"/>
      <c r="AN14" s="141"/>
      <c r="AO14" s="141"/>
      <c r="AP14" s="141"/>
      <c r="AQ14" s="141"/>
      <c r="AR14" s="141"/>
    </row>
    <row r="15" spans="1:44" s="84" customFormat="1" ht="6" customHeight="1">
      <c r="A15" s="167"/>
      <c r="B15" s="18"/>
      <c r="C15" s="168"/>
      <c r="D15" s="30"/>
      <c r="E15" s="30"/>
      <c r="F15" s="30"/>
      <c r="G15" s="30"/>
      <c r="H15" s="30"/>
      <c r="I15" s="30"/>
      <c r="J15" s="30"/>
      <c r="K15" s="30"/>
      <c r="L15" s="30"/>
      <c r="M15" s="30"/>
      <c r="N15" s="30"/>
      <c r="O15" s="30"/>
      <c r="P15" s="30"/>
      <c r="Q15" s="30"/>
      <c r="R15" s="30"/>
      <c r="S15" s="30"/>
      <c r="T15" s="30"/>
      <c r="U15" s="30"/>
      <c r="V15" s="30"/>
      <c r="W15" s="9"/>
      <c r="X15" s="144"/>
      <c r="Y15" s="144"/>
      <c r="Z15" s="144"/>
      <c r="AA15" s="241"/>
      <c r="AB15" s="144"/>
      <c r="AC15" s="144"/>
      <c r="AD15" s="144"/>
      <c r="AE15" s="144"/>
      <c r="AF15" s="144"/>
      <c r="AG15" s="144"/>
      <c r="AH15" s="144"/>
      <c r="AI15" s="144"/>
      <c r="AJ15" s="144"/>
      <c r="AK15" s="144"/>
      <c r="AL15" s="144"/>
      <c r="AM15" s="144"/>
      <c r="AN15" s="144"/>
      <c r="AO15" s="144"/>
      <c r="AP15" s="144"/>
      <c r="AQ15" s="144"/>
      <c r="AR15" s="144"/>
    </row>
    <row r="16" spans="1:44" ht="13.5" customHeight="1">
      <c r="A16" s="173" t="str">
        <f>"Production"</f>
        <v>Production</v>
      </c>
      <c r="B16" s="16" t="s">
        <v>87</v>
      </c>
      <c r="C16" s="48"/>
      <c r="D16" s="48"/>
      <c r="E16" s="30"/>
      <c r="F16" s="268"/>
      <c r="G16" s="220"/>
      <c r="H16" s="30"/>
      <c r="I16" s="268"/>
      <c r="J16" s="220"/>
      <c r="K16" s="30"/>
      <c r="L16" s="268"/>
      <c r="M16" s="220"/>
      <c r="N16" s="30"/>
      <c r="O16" s="268"/>
      <c r="P16" s="194"/>
      <c r="Q16" s="30"/>
      <c r="R16" s="16" t="s">
        <v>37</v>
      </c>
      <c r="S16" s="30"/>
      <c r="T16" s="30"/>
      <c r="U16" s="30"/>
      <c r="V16" s="30"/>
      <c r="W16" s="9"/>
      <c r="X16" s="141"/>
      <c r="Y16" s="205" t="s">
        <v>146</v>
      </c>
      <c r="AA16" s="240">
        <f>VLOOKUP("Industrial Heat",$Z$65:$AE$79,$AF$60+1,FALSE)</f>
        <v>0.06299</v>
      </c>
      <c r="AB16" s="141"/>
      <c r="AC16" s="141"/>
      <c r="AD16" s="141"/>
      <c r="AE16" s="141"/>
      <c r="AF16" s="141"/>
      <c r="AG16" s="141"/>
      <c r="AH16" s="141"/>
      <c r="AI16" s="141"/>
      <c r="AJ16" s="141"/>
      <c r="AK16" s="141"/>
      <c r="AL16" s="141"/>
      <c r="AM16" s="141"/>
      <c r="AN16" s="141"/>
      <c r="AO16" s="141"/>
      <c r="AP16" s="141"/>
      <c r="AQ16" s="141"/>
      <c r="AR16" s="141"/>
    </row>
    <row r="17" spans="1:44" s="84" customFormat="1" ht="6" customHeight="1">
      <c r="A17" s="167"/>
      <c r="B17" s="18"/>
      <c r="C17" s="168"/>
      <c r="D17" s="30"/>
      <c r="E17" s="30"/>
      <c r="F17" s="30"/>
      <c r="G17" s="30"/>
      <c r="H17" s="30"/>
      <c r="I17" s="30"/>
      <c r="J17" s="30"/>
      <c r="K17" s="30"/>
      <c r="L17" s="30"/>
      <c r="M17" s="30"/>
      <c r="N17" s="30"/>
      <c r="O17" s="30"/>
      <c r="P17" s="30"/>
      <c r="Q17" s="30"/>
      <c r="R17" s="30"/>
      <c r="S17" s="30"/>
      <c r="T17" s="30"/>
      <c r="U17" s="30"/>
      <c r="V17" s="30"/>
      <c r="W17" s="9"/>
      <c r="X17" s="144"/>
      <c r="Y17" s="144"/>
      <c r="Z17" s="144"/>
      <c r="AA17" s="241"/>
      <c r="AB17" s="144"/>
      <c r="AC17" s="144"/>
      <c r="AD17" s="144"/>
      <c r="AE17" s="144"/>
      <c r="AF17" s="144"/>
      <c r="AG17" s="144"/>
      <c r="AH17" s="144"/>
      <c r="AI17" s="144"/>
      <c r="AJ17" s="144"/>
      <c r="AK17" s="144"/>
      <c r="AL17" s="144"/>
      <c r="AM17" s="144"/>
      <c r="AN17" s="144"/>
      <c r="AO17" s="144"/>
      <c r="AP17" s="144"/>
      <c r="AQ17" s="144"/>
      <c r="AR17" s="144"/>
    </row>
    <row r="18" spans="1:44" ht="13.5" customHeight="1">
      <c r="A18" s="173" t="str">
        <f>"Production"</f>
        <v>Production</v>
      </c>
      <c r="B18" s="16" t="s">
        <v>88</v>
      </c>
      <c r="C18" s="48"/>
      <c r="D18" s="48"/>
      <c r="E18" s="30"/>
      <c r="F18" s="268"/>
      <c r="G18" s="220"/>
      <c r="H18" s="30"/>
      <c r="I18" s="268"/>
      <c r="J18" s="220"/>
      <c r="K18" s="30"/>
      <c r="L18" s="268"/>
      <c r="M18" s="220"/>
      <c r="N18" s="30"/>
      <c r="O18" s="268"/>
      <c r="P18" s="194"/>
      <c r="Q18" s="30"/>
      <c r="R18" s="16" t="s">
        <v>29</v>
      </c>
      <c r="S18" s="30"/>
      <c r="T18" s="30"/>
      <c r="U18" s="30"/>
      <c r="V18" s="30"/>
      <c r="W18" s="9"/>
      <c r="X18" s="141"/>
      <c r="Y18" s="205" t="s">
        <v>125</v>
      </c>
      <c r="AA18" s="240">
        <f>VLOOKUP("Hydrogen",$Z$65:$AE$79,$AF$60+1,FALSE)</f>
        <v>9.068</v>
      </c>
      <c r="AB18" s="141"/>
      <c r="AC18" s="141"/>
      <c r="AD18" s="141"/>
      <c r="AE18" s="141"/>
      <c r="AF18" s="141"/>
      <c r="AG18" s="141"/>
      <c r="AH18" s="141"/>
      <c r="AI18" s="141"/>
      <c r="AJ18" s="141"/>
      <c r="AK18" s="141"/>
      <c r="AL18" s="141"/>
      <c r="AM18" s="141"/>
      <c r="AN18" s="141"/>
      <c r="AO18" s="141"/>
      <c r="AP18" s="141"/>
      <c r="AQ18" s="141"/>
      <c r="AR18" s="141"/>
    </row>
    <row r="19" spans="1:44" s="84" customFormat="1" ht="6" customHeight="1">
      <c r="A19" s="6"/>
      <c r="B19" s="112"/>
      <c r="C19" s="30"/>
      <c r="D19" s="30"/>
      <c r="E19" s="30"/>
      <c r="F19" s="107"/>
      <c r="G19" s="58"/>
      <c r="H19" s="58"/>
      <c r="I19" s="107"/>
      <c r="J19" s="58"/>
      <c r="K19" s="58"/>
      <c r="L19" s="107"/>
      <c r="M19" s="58"/>
      <c r="N19" s="58"/>
      <c r="O19" s="107"/>
      <c r="P19" s="58"/>
      <c r="Q19" s="58"/>
      <c r="R19" s="58"/>
      <c r="S19" s="58"/>
      <c r="T19" s="58"/>
      <c r="U19" s="58"/>
      <c r="V19" s="58"/>
      <c r="W19" s="108"/>
      <c r="X19" s="144"/>
      <c r="Y19" s="144"/>
      <c r="Z19" s="144"/>
      <c r="AA19" s="144"/>
      <c r="AB19" s="144"/>
      <c r="AC19" s="144"/>
      <c r="AD19" s="144"/>
      <c r="AE19" s="144"/>
      <c r="AF19" s="144"/>
      <c r="AG19" s="144"/>
      <c r="AH19" s="144"/>
      <c r="AI19" s="144"/>
      <c r="AJ19" s="144"/>
      <c r="AK19" s="144"/>
      <c r="AL19" s="144"/>
      <c r="AM19" s="144"/>
      <c r="AN19" s="144"/>
      <c r="AO19" s="144"/>
      <c r="AP19" s="144"/>
      <c r="AQ19" s="144"/>
      <c r="AR19" s="144"/>
    </row>
    <row r="20" spans="1:44" ht="13.5" customHeight="1">
      <c r="A20" s="110"/>
      <c r="B20" s="111" t="str">
        <f>QYear&amp;" Compliance Obligations (or Potential EPCs)"</f>
        <v>2019 Compliance Obligations (or Potential EPCs)</v>
      </c>
      <c r="C20" s="116"/>
      <c r="D20" s="117"/>
      <c r="E20" s="116"/>
      <c r="F20" s="118"/>
      <c r="G20" s="116"/>
      <c r="H20" s="116"/>
      <c r="I20" s="118"/>
      <c r="J20" s="116"/>
      <c r="K20" s="116"/>
      <c r="L20" s="118"/>
      <c r="M20" s="116"/>
      <c r="N20" s="116"/>
      <c r="O20" s="118"/>
      <c r="P20" s="116"/>
      <c r="Q20" s="116"/>
      <c r="R20" s="116"/>
      <c r="S20" s="116"/>
      <c r="T20" s="116"/>
      <c r="U20" s="116"/>
      <c r="V20" s="116"/>
      <c r="W20" s="119"/>
      <c r="X20" s="141"/>
      <c r="Y20" s="141"/>
      <c r="AA20" s="141"/>
      <c r="AB20" s="141"/>
      <c r="AC20" s="141"/>
      <c r="AD20" s="141"/>
      <c r="AE20" s="141"/>
      <c r="AF20" s="141"/>
      <c r="AG20" s="141"/>
      <c r="AH20" s="141"/>
      <c r="AI20" s="141"/>
      <c r="AJ20" s="141"/>
      <c r="AK20" s="141"/>
      <c r="AL20" s="141"/>
      <c r="AM20" s="141"/>
      <c r="AN20" s="141"/>
      <c r="AO20" s="141"/>
      <c r="AP20" s="141"/>
      <c r="AQ20" s="141"/>
      <c r="AR20" s="141"/>
    </row>
    <row r="21" spans="1:44" s="84" customFormat="1" ht="6" customHeight="1">
      <c r="A21" s="6"/>
      <c r="B21" s="33"/>
      <c r="C21" s="121"/>
      <c r="D21" s="121"/>
      <c r="E21" s="121"/>
      <c r="F21" s="121"/>
      <c r="G21" s="121"/>
      <c r="H21" s="121"/>
      <c r="I21" s="121"/>
      <c r="J21" s="121"/>
      <c r="K21" s="121"/>
      <c r="L21" s="121"/>
      <c r="M21" s="121"/>
      <c r="N21" s="121"/>
      <c r="O21" s="121"/>
      <c r="P21" s="121"/>
      <c r="Q21" s="121"/>
      <c r="R21" s="30"/>
      <c r="S21" s="121"/>
      <c r="T21" s="121"/>
      <c r="U21" s="121"/>
      <c r="V21" s="121"/>
      <c r="W21" s="22"/>
      <c r="X21" s="144"/>
      <c r="Y21" s="144"/>
      <c r="Z21" s="144"/>
      <c r="AA21" s="144"/>
      <c r="AB21" s="144"/>
      <c r="AC21" s="144"/>
      <c r="AD21" s="144"/>
      <c r="AE21" s="144"/>
      <c r="AF21" s="144"/>
      <c r="AG21" s="144"/>
      <c r="AH21" s="144"/>
      <c r="AI21" s="144"/>
      <c r="AJ21" s="144"/>
      <c r="AK21" s="144"/>
      <c r="AL21" s="144"/>
      <c r="AM21" s="144"/>
      <c r="AN21" s="144"/>
      <c r="AO21" s="144"/>
      <c r="AP21" s="144"/>
      <c r="AQ21" s="144"/>
      <c r="AR21" s="144"/>
    </row>
    <row r="22" spans="1:44" ht="13.5" customHeight="1">
      <c r="A22" s="173" t="s">
        <v>99</v>
      </c>
      <c r="B22" s="32"/>
      <c r="C22" s="168"/>
      <c r="D22" s="30"/>
      <c r="E22" s="30"/>
      <c r="F22" s="270">
        <f>_xlfn.IFERROR(SUMPRODUCT((MOD(ROW(F$39:F$57),2)=1)*(F$39:F$57),(MOD(ROW($R$39:$R$57),2)=1)*($R$39:$R$57))+SUMPRODUCT((MOD(ROW(F$39:F$57),2)=1)*(F$39:F$57),(MOD(ROW($T$39:$T$57),2)=1)*($T$39:$T$57))-$AA$14*F$14-($AA$18*F$18*(IF(AA86&gt;0,0,1)))-$AA$16*F$16,"Check the information")</f>
        <v>0</v>
      </c>
      <c r="G22" s="198"/>
      <c r="H22" s="30"/>
      <c r="I22" s="270">
        <f>_xlfn.IFERROR(SUMPRODUCT((MOD(ROW(I$39:I$57),2)=1)*(I$39:I$57),(MOD(ROW($R$39:$R$57),2)=1)*($R$39:$R$57))+SUMPRODUCT((MOD(ROW(I$39:I$57),2)=1)*(I$39:I$57),(MOD(ROW($T$39:$T$57),2)=1)*($T$39:$T$57))-$AA$14*I$14-($AA$18*I$18*(IF(AA86&gt;0,0,1)))-$AA$16*I$16,"Check the information")</f>
        <v>0</v>
      </c>
      <c r="J22" s="198"/>
      <c r="K22" s="30"/>
      <c r="L22" s="270">
        <f>_xlfn.IFERROR(SUMPRODUCT((MOD(ROW(L$39:L$57),2)=1)*(L$39:L$57),(MOD(ROW($R$39:$R$57),2)=1)*($R$39:$R$57))+SUMPRODUCT((MOD(ROW(L$39:L$57),2)=1)*(L$39:L$57),(MOD(ROW($T$39:$T$57),2)=1)*($T$39:$T$57))-$AA$14*L$14-($AA$18*L$18*(IF(AA86&gt;0,0,1)))-$AA$16*L$16,"Check the information")</f>
        <v>0</v>
      </c>
      <c r="M22" s="198"/>
      <c r="N22" s="30"/>
      <c r="O22" s="270">
        <f>_xlfn.IFERROR(SUMPRODUCT((MOD(ROW(O$39:O$57),2)=1)*(O$39:O$57),(MOD(ROW($R$39:$R$57),2)=1)*($R$39:$R$57))+SUMPRODUCT((MOD(ROW(O$39:O$57),2)=1)*(O$39:O$57),(MOD(ROW($T$39:$T$57),2)=1)*($T$39:$T$57))-$AA$14*O$14-($AA$18*O$18*(IF(AA86&gt;0,0,1)))-$AA$16*O$16,"Check the information")</f>
        <v>0</v>
      </c>
      <c r="P22" s="198"/>
      <c r="Q22" s="30"/>
      <c r="R22" s="29" t="s">
        <v>179</v>
      </c>
      <c r="S22" s="30"/>
      <c r="T22" s="30"/>
      <c r="U22" s="30"/>
      <c r="V22" s="30"/>
      <c r="W22" s="9"/>
      <c r="X22" s="141"/>
      <c r="Y22" s="205" t="s">
        <v>172</v>
      </c>
      <c r="AA22" s="141"/>
      <c r="AB22" s="141"/>
      <c r="AC22" s="141"/>
      <c r="AD22" s="141"/>
      <c r="AE22" s="141"/>
      <c r="AF22" s="141"/>
      <c r="AG22" s="141"/>
      <c r="AH22" s="141"/>
      <c r="AI22" s="141"/>
      <c r="AJ22" s="141"/>
      <c r="AK22" s="141"/>
      <c r="AL22" s="141"/>
      <c r="AM22" s="141"/>
      <c r="AN22" s="141"/>
      <c r="AO22" s="141"/>
      <c r="AP22" s="141"/>
      <c r="AQ22" s="141"/>
      <c r="AR22" s="141"/>
    </row>
    <row r="23" spans="1:44" s="104" customFormat="1" ht="6" customHeight="1">
      <c r="A23" s="167"/>
      <c r="B23" s="18"/>
      <c r="C23" s="168"/>
      <c r="D23" s="30"/>
      <c r="E23" s="30"/>
      <c r="F23" s="30"/>
      <c r="G23" s="30"/>
      <c r="H23" s="30"/>
      <c r="I23" s="30"/>
      <c r="J23" s="30"/>
      <c r="K23" s="30"/>
      <c r="L23" s="30"/>
      <c r="M23" s="30"/>
      <c r="N23" s="30"/>
      <c r="O23" s="30"/>
      <c r="P23" s="30"/>
      <c r="Q23" s="30"/>
      <c r="R23" s="30"/>
      <c r="S23" s="30"/>
      <c r="T23" s="30"/>
      <c r="U23" s="30"/>
      <c r="V23" s="30"/>
      <c r="W23" s="9"/>
      <c r="X23" s="145"/>
      <c r="Y23" s="145"/>
      <c r="Z23" s="145"/>
      <c r="AA23" s="145"/>
      <c r="AB23" s="145"/>
      <c r="AC23" s="145"/>
      <c r="AD23" s="145"/>
      <c r="AE23" s="145"/>
      <c r="AF23" s="145"/>
      <c r="AG23" s="145"/>
      <c r="AH23" s="145"/>
      <c r="AI23" s="145"/>
      <c r="AJ23" s="145"/>
      <c r="AK23" s="145"/>
      <c r="AL23" s="145"/>
      <c r="AM23" s="145"/>
      <c r="AN23" s="145"/>
      <c r="AO23" s="145"/>
      <c r="AP23" s="145"/>
      <c r="AQ23" s="145"/>
      <c r="AR23" s="145"/>
    </row>
    <row r="24" spans="1:44" s="42" customFormat="1" ht="13.5" customHeight="1">
      <c r="A24" s="173" t="str">
        <f>"Projected "&amp;QYear&amp;" True-up Obligations"</f>
        <v>Projected 2019 True-up Obligations</v>
      </c>
      <c r="B24" s="32"/>
      <c r="C24" s="168"/>
      <c r="D24" s="30"/>
      <c r="E24" s="30"/>
      <c r="F24" s="270">
        <f>_xlfn.IFERROR(F$12-F$22,"Check the information")</f>
        <v>0</v>
      </c>
      <c r="G24" s="197"/>
      <c r="H24" s="30"/>
      <c r="I24" s="270">
        <f>_xlfn.IFERROR(I$12-I$22,"Check the information")</f>
        <v>0</v>
      </c>
      <c r="J24" s="197"/>
      <c r="K24" s="30"/>
      <c r="L24" s="270">
        <f>_xlfn.IFERROR(L$12-L$22,"Check the information")</f>
        <v>0</v>
      </c>
      <c r="M24" s="197"/>
      <c r="N24" s="30"/>
      <c r="O24" s="270">
        <f>_xlfn.IFERROR(O$12-O$22,"Check the information")</f>
        <v>0</v>
      </c>
      <c r="P24" s="197"/>
      <c r="Q24" s="30"/>
      <c r="R24" s="254" t="s">
        <v>60</v>
      </c>
      <c r="S24" s="30"/>
      <c r="T24" s="30"/>
      <c r="U24" s="30"/>
      <c r="V24" s="30"/>
      <c r="W24" s="9"/>
      <c r="X24" s="139"/>
      <c r="Y24" s="139"/>
      <c r="Z24" s="139"/>
      <c r="AA24" s="139"/>
      <c r="AB24" s="139"/>
      <c r="AC24" s="139"/>
      <c r="AD24" s="139"/>
      <c r="AE24" s="139"/>
      <c r="AF24" s="139"/>
      <c r="AG24" s="139"/>
      <c r="AH24" s="139"/>
      <c r="AI24" s="139"/>
      <c r="AJ24" s="139"/>
      <c r="AK24" s="139"/>
      <c r="AL24" s="139"/>
      <c r="AM24" s="139"/>
      <c r="AN24" s="139"/>
      <c r="AO24" s="139"/>
      <c r="AP24" s="139"/>
      <c r="AQ24" s="139"/>
      <c r="AR24" s="139"/>
    </row>
    <row r="25" spans="1:44" s="3" customFormat="1" ht="6" customHeight="1">
      <c r="A25" s="6"/>
      <c r="B25" s="112"/>
      <c r="C25" s="30"/>
      <c r="D25" s="30"/>
      <c r="E25" s="30"/>
      <c r="F25" s="107"/>
      <c r="G25" s="58"/>
      <c r="H25" s="58"/>
      <c r="I25" s="107"/>
      <c r="J25" s="58"/>
      <c r="K25" s="58"/>
      <c r="L25" s="107"/>
      <c r="M25" s="58"/>
      <c r="N25" s="58"/>
      <c r="O25" s="107"/>
      <c r="P25" s="58"/>
      <c r="Q25" s="58"/>
      <c r="R25" s="58"/>
      <c r="S25" s="58"/>
      <c r="T25" s="58"/>
      <c r="U25" s="58"/>
      <c r="V25" s="58"/>
      <c r="W25" s="108"/>
      <c r="X25" s="140"/>
      <c r="Y25" s="140"/>
      <c r="Z25" s="140"/>
      <c r="AA25" s="140"/>
      <c r="AB25" s="140"/>
      <c r="AC25" s="140"/>
      <c r="AD25" s="140"/>
      <c r="AE25" s="140"/>
      <c r="AF25" s="140"/>
      <c r="AG25" s="140"/>
      <c r="AH25" s="140"/>
      <c r="AI25" s="140"/>
      <c r="AJ25" s="140"/>
      <c r="AK25" s="140"/>
      <c r="AL25" s="140"/>
      <c r="AM25" s="140"/>
      <c r="AN25" s="140"/>
      <c r="AO25" s="140"/>
      <c r="AP25" s="140"/>
      <c r="AQ25" s="140"/>
      <c r="AR25" s="140"/>
    </row>
    <row r="26" spans="1:44" s="42" customFormat="1" ht="13.5" customHeight="1">
      <c r="A26" s="99"/>
      <c r="B26" s="111" t="str">
        <f>QYear&amp;" Expected Share of Compliance Mechanism"</f>
        <v>2019 Expected Share of Compliance Mechanism</v>
      </c>
      <c r="C26" s="100"/>
      <c r="D26" s="100"/>
      <c r="E26" s="100"/>
      <c r="F26" s="100"/>
      <c r="G26" s="100"/>
      <c r="H26" s="100"/>
      <c r="I26" s="100"/>
      <c r="J26" s="100"/>
      <c r="K26" s="100"/>
      <c r="L26" s="100"/>
      <c r="M26" s="100"/>
      <c r="N26" s="100"/>
      <c r="O26" s="100"/>
      <c r="P26" s="100"/>
      <c r="Q26" s="100"/>
      <c r="R26" s="100"/>
      <c r="S26" s="100"/>
      <c r="T26" s="100"/>
      <c r="U26" s="100"/>
      <c r="V26" s="100"/>
      <c r="W26" s="101"/>
      <c r="X26" s="139"/>
      <c r="Y26" s="139">
        <f>QYear</f>
        <v>2019</v>
      </c>
      <c r="Z26" s="139"/>
      <c r="AA26" s="139"/>
      <c r="AB26" s="139"/>
      <c r="AC26" s="139"/>
      <c r="AD26" s="139"/>
      <c r="AE26" s="139"/>
      <c r="AF26" s="139"/>
      <c r="AG26" s="139"/>
      <c r="AH26" s="139"/>
      <c r="AI26" s="139"/>
      <c r="AJ26" s="139"/>
      <c r="AK26" s="139"/>
      <c r="AL26" s="139"/>
      <c r="AM26" s="139"/>
      <c r="AN26" s="139"/>
      <c r="AO26" s="139"/>
      <c r="AP26" s="139"/>
      <c r="AQ26" s="139"/>
      <c r="AR26" s="139"/>
    </row>
    <row r="27" spans="1:44" s="84" customFormat="1" ht="6" customHeight="1">
      <c r="A27" s="167"/>
      <c r="B27" s="18"/>
      <c r="C27" s="168"/>
      <c r="D27" s="30"/>
      <c r="E27" s="30"/>
      <c r="F27" s="30"/>
      <c r="G27" s="30"/>
      <c r="H27" s="30"/>
      <c r="I27" s="30"/>
      <c r="J27" s="30"/>
      <c r="K27" s="30"/>
      <c r="L27" s="30"/>
      <c r="M27" s="30"/>
      <c r="N27" s="30"/>
      <c r="O27" s="30"/>
      <c r="P27" s="30"/>
      <c r="Q27" s="30"/>
      <c r="R27" s="30"/>
      <c r="S27" s="30"/>
      <c r="T27" s="30"/>
      <c r="U27" s="30"/>
      <c r="V27" s="30"/>
      <c r="W27" s="9"/>
      <c r="X27" s="144"/>
      <c r="Y27" s="144"/>
      <c r="Z27" s="144"/>
      <c r="AA27" s="144"/>
      <c r="AB27" s="144"/>
      <c r="AC27" s="144"/>
      <c r="AD27" s="144"/>
      <c r="AE27" s="144"/>
      <c r="AF27" s="144"/>
      <c r="AG27" s="144"/>
      <c r="AH27" s="144"/>
      <c r="AI27" s="144"/>
      <c r="AJ27" s="144"/>
      <c r="AK27" s="144"/>
      <c r="AL27" s="144"/>
      <c r="AM27" s="144"/>
      <c r="AN27" s="144"/>
      <c r="AO27" s="144"/>
      <c r="AP27" s="144"/>
      <c r="AQ27" s="144"/>
      <c r="AR27" s="144"/>
    </row>
    <row r="28" spans="1:44" s="42" customFormat="1" ht="13.5" customHeight="1">
      <c r="A28" s="173"/>
      <c r="B28" s="30" t="s">
        <v>84</v>
      </c>
      <c r="C28" s="168"/>
      <c r="D28" s="30"/>
      <c r="E28" s="30"/>
      <c r="F28" s="27" t="s">
        <v>94</v>
      </c>
      <c r="G28" s="30"/>
      <c r="H28" s="30"/>
      <c r="I28" s="27" t="s">
        <v>95</v>
      </c>
      <c r="J28" s="30"/>
      <c r="K28" s="30"/>
      <c r="L28" s="27" t="s">
        <v>96</v>
      </c>
      <c r="M28" s="30"/>
      <c r="N28" s="30"/>
      <c r="O28" s="27" t="s">
        <v>97</v>
      </c>
      <c r="P28" s="30"/>
      <c r="Q28" s="30"/>
      <c r="R28" s="27" t="s">
        <v>149</v>
      </c>
      <c r="S28" s="30"/>
      <c r="T28" s="30"/>
      <c r="U28" s="30"/>
      <c r="V28" s="30"/>
      <c r="W28" s="9"/>
      <c r="X28" s="139"/>
      <c r="Y28" s="139"/>
      <c r="Z28" s="139"/>
      <c r="AA28" s="139"/>
      <c r="AB28" s="139"/>
      <c r="AC28" s="139"/>
      <c r="AD28" s="139"/>
      <c r="AE28" s="139"/>
      <c r="AF28" s="139"/>
      <c r="AG28" s="139"/>
      <c r="AH28" s="139"/>
      <c r="AI28" s="139"/>
      <c r="AJ28" s="139"/>
      <c r="AK28" s="139"/>
      <c r="AL28" s="139"/>
      <c r="AM28" s="139"/>
      <c r="AN28" s="139"/>
      <c r="AO28" s="139"/>
      <c r="AP28" s="139"/>
      <c r="AQ28" s="139"/>
      <c r="AR28" s="139"/>
    </row>
    <row r="29" spans="1:44" s="84" customFormat="1" ht="6" customHeight="1">
      <c r="A29" s="167"/>
      <c r="B29" s="18"/>
      <c r="C29" s="168"/>
      <c r="D29" s="30"/>
      <c r="E29" s="30"/>
      <c r="F29" s="30"/>
      <c r="G29" s="30"/>
      <c r="H29" s="30"/>
      <c r="I29" s="30"/>
      <c r="J29" s="30"/>
      <c r="K29" s="30"/>
      <c r="L29" s="30"/>
      <c r="M29" s="30"/>
      <c r="N29" s="30"/>
      <c r="O29" s="30"/>
      <c r="P29" s="30"/>
      <c r="Q29" s="30"/>
      <c r="R29" s="30"/>
      <c r="S29" s="30"/>
      <c r="T29" s="30"/>
      <c r="U29" s="30"/>
      <c r="V29" s="30"/>
      <c r="W29" s="9"/>
      <c r="X29" s="144"/>
      <c r="Y29" s="144"/>
      <c r="Z29" s="144"/>
      <c r="AA29" s="144"/>
      <c r="AB29" s="144"/>
      <c r="AC29" s="144"/>
      <c r="AD29" s="144"/>
      <c r="AE29" s="144"/>
      <c r="AF29" s="144"/>
      <c r="AG29" s="144"/>
      <c r="AH29" s="144"/>
      <c r="AI29" s="144"/>
      <c r="AJ29" s="144"/>
      <c r="AK29" s="144"/>
      <c r="AL29" s="144"/>
      <c r="AM29" s="144"/>
      <c r="AN29" s="144"/>
      <c r="AO29" s="144"/>
      <c r="AP29" s="144"/>
      <c r="AQ29" s="144"/>
      <c r="AR29" s="144"/>
    </row>
    <row r="30" spans="1:44" s="42" customFormat="1" ht="13.5" customHeight="1">
      <c r="A30" s="173" t="str">
        <f>"Aproved Baseline Emission Intensity (BEI)"</f>
        <v>Aproved Baseline Emission Intensity (BEI)</v>
      </c>
      <c r="B30" s="30" t="s">
        <v>85</v>
      </c>
      <c r="C30" s="168"/>
      <c r="D30" s="30"/>
      <c r="E30" s="30"/>
      <c r="F30" s="271">
        <f>IF($O$30&gt;0,$O$30,"")</f>
      </c>
      <c r="G30" s="194" t="s">
        <v>83</v>
      </c>
      <c r="H30" s="30"/>
      <c r="I30" s="271">
        <f>IF($O$30&gt;0,$O$30,"")</f>
      </c>
      <c r="J30" s="194" t="s">
        <v>83</v>
      </c>
      <c r="K30" s="30"/>
      <c r="L30" s="271">
        <f>IF($O$30&gt;0,$O$30,"")</f>
      </c>
      <c r="M30" s="194" t="s">
        <v>83</v>
      </c>
      <c r="N30" s="30"/>
      <c r="O30" s="272"/>
      <c r="P30" s="194" t="s">
        <v>83</v>
      </c>
      <c r="Q30" s="30"/>
      <c r="R30" s="323">
        <f>_xlfn.IFERROR(IF(O24&gt;0,ROUND($O$30*O24/100,0),0),"Check the information")</f>
        <v>0</v>
      </c>
      <c r="S30" s="324"/>
      <c r="T30" s="255" t="s">
        <v>60</v>
      </c>
      <c r="U30" s="30"/>
      <c r="V30" s="30"/>
      <c r="W30" s="9"/>
      <c r="X30" s="139"/>
      <c r="Y30" s="139"/>
      <c r="Z30" s="139"/>
      <c r="AA30" s="139"/>
      <c r="AB30" s="139"/>
      <c r="AC30" s="139"/>
      <c r="AD30" s="139"/>
      <c r="AE30" s="139"/>
      <c r="AF30" s="139"/>
      <c r="AG30" s="139"/>
      <c r="AH30" s="139"/>
      <c r="AI30" s="139"/>
      <c r="AJ30" s="139"/>
      <c r="AK30" s="139"/>
      <c r="AL30" s="139"/>
      <c r="AM30" s="139"/>
      <c r="AN30" s="139"/>
      <c r="AO30" s="139"/>
      <c r="AP30" s="139"/>
      <c r="AQ30" s="139"/>
      <c r="AR30" s="139"/>
    </row>
    <row r="31" spans="1:44" s="84" customFormat="1" ht="6" customHeight="1">
      <c r="A31" s="167"/>
      <c r="B31" s="18"/>
      <c r="C31" s="168"/>
      <c r="D31" s="30"/>
      <c r="E31" s="30"/>
      <c r="F31" s="30"/>
      <c r="G31" s="30"/>
      <c r="H31" s="30"/>
      <c r="I31" s="30"/>
      <c r="J31" s="30"/>
      <c r="K31" s="30"/>
      <c r="L31" s="30"/>
      <c r="M31" s="30"/>
      <c r="N31" s="30"/>
      <c r="O31" s="30"/>
      <c r="P31" s="30"/>
      <c r="Q31" s="30"/>
      <c r="R31" s="30"/>
      <c r="S31" s="30"/>
      <c r="T31" s="113"/>
      <c r="U31" s="30"/>
      <c r="V31" s="30"/>
      <c r="W31" s="9"/>
      <c r="X31" s="144"/>
      <c r="Y31" s="144"/>
      <c r="Z31" s="144"/>
      <c r="AA31" s="144"/>
      <c r="AB31" s="144"/>
      <c r="AC31" s="144"/>
      <c r="AD31" s="144"/>
      <c r="AE31" s="144"/>
      <c r="AF31" s="144"/>
      <c r="AG31" s="144"/>
      <c r="AH31" s="144"/>
      <c r="AI31" s="144"/>
      <c r="AJ31" s="144"/>
      <c r="AK31" s="144"/>
      <c r="AL31" s="144"/>
      <c r="AM31" s="144"/>
      <c r="AN31" s="144"/>
      <c r="AO31" s="144"/>
      <c r="AP31" s="144"/>
      <c r="AQ31" s="144"/>
      <c r="AR31" s="144"/>
    </row>
    <row r="32" spans="1:44" s="42" customFormat="1" ht="13.5" customHeight="1">
      <c r="A32" s="173" t="str">
        <f>"First year of commercial operation"</f>
        <v>First year of commercial operation</v>
      </c>
      <c r="B32" s="30" t="s">
        <v>91</v>
      </c>
      <c r="C32" s="168"/>
      <c r="D32" s="30"/>
      <c r="E32" s="30"/>
      <c r="F32" s="271">
        <f>IF(F24&gt;0,(1-F30/100)*100,"")</f>
      </c>
      <c r="G32" s="30" t="s">
        <v>83</v>
      </c>
      <c r="H32" s="30"/>
      <c r="I32" s="271">
        <f>IF(I24&gt;0,(1-I30/100)*100,"")</f>
      </c>
      <c r="J32" s="30" t="s">
        <v>83</v>
      </c>
      <c r="K32" s="30"/>
      <c r="L32" s="271">
        <f>IF(L24&gt;0,(1-L30/100)*100,"")</f>
      </c>
      <c r="M32" s="30" t="s">
        <v>83</v>
      </c>
      <c r="N32" s="30"/>
      <c r="O32" s="271">
        <f>IF(O24&gt;0,(1-O30/100)*100,"")</f>
      </c>
      <c r="P32" s="30" t="s">
        <v>83</v>
      </c>
      <c r="Q32" s="30"/>
      <c r="R32" s="323">
        <f>_xlfn.IFERROR(IF(O24&gt;0,O24-R30,0),"Check the information")</f>
        <v>0</v>
      </c>
      <c r="S32" s="324"/>
      <c r="T32" s="255" t="s">
        <v>60</v>
      </c>
      <c r="U32" s="199"/>
      <c r="V32" s="30"/>
      <c r="W32" s="9"/>
      <c r="X32" s="139"/>
      <c r="Y32" s="139"/>
      <c r="Z32" s="139"/>
      <c r="AA32" s="139"/>
      <c r="AB32" s="139"/>
      <c r="AC32" s="139"/>
      <c r="AD32" s="139"/>
      <c r="AE32" s="139"/>
      <c r="AF32" s="139"/>
      <c r="AG32" s="139"/>
      <c r="AH32" s="139"/>
      <c r="AI32" s="139"/>
      <c r="AJ32" s="139"/>
      <c r="AK32" s="139"/>
      <c r="AL32" s="139"/>
      <c r="AM32" s="139"/>
      <c r="AN32" s="139"/>
      <c r="AO32" s="139"/>
      <c r="AP32" s="139"/>
      <c r="AQ32" s="139"/>
      <c r="AR32" s="139"/>
    </row>
    <row r="33" spans="1:44" s="104" customFormat="1" ht="6" customHeight="1">
      <c r="A33" s="167"/>
      <c r="B33" s="18"/>
      <c r="C33" s="168"/>
      <c r="D33" s="30"/>
      <c r="E33" s="30"/>
      <c r="F33" s="30"/>
      <c r="G33" s="30"/>
      <c r="H33" s="30"/>
      <c r="I33" s="30"/>
      <c r="J33" s="30"/>
      <c r="K33" s="30"/>
      <c r="L33" s="30"/>
      <c r="M33" s="30"/>
      <c r="N33" s="30"/>
      <c r="O33" s="30"/>
      <c r="P33" s="30"/>
      <c r="Q33" s="30"/>
      <c r="R33" s="30"/>
      <c r="S33" s="30"/>
      <c r="T33" s="30"/>
      <c r="U33" s="30"/>
      <c r="V33" s="30"/>
      <c r="W33" s="9"/>
      <c r="X33" s="145"/>
      <c r="Y33" s="145"/>
      <c r="Z33" s="145"/>
      <c r="AA33" s="145"/>
      <c r="AB33" s="145"/>
      <c r="AC33" s="145"/>
      <c r="AD33" s="145"/>
      <c r="AE33" s="145"/>
      <c r="AF33" s="145"/>
      <c r="AG33" s="145"/>
      <c r="AH33" s="145"/>
      <c r="AI33" s="145"/>
      <c r="AJ33" s="145"/>
      <c r="AK33" s="145"/>
      <c r="AL33" s="145"/>
      <c r="AM33" s="145"/>
      <c r="AN33" s="145"/>
      <c r="AO33" s="145"/>
      <c r="AP33" s="145"/>
      <c r="AQ33" s="145"/>
      <c r="AR33" s="145"/>
    </row>
    <row r="34" spans="1:44" s="1" customFormat="1" ht="13.5" customHeight="1">
      <c r="A34" s="110"/>
      <c r="B34" s="116" t="str">
        <f>QYear&amp;" CCIR Production Estimation Information"</f>
        <v>2019 CCIR Production Estimation Information</v>
      </c>
      <c r="C34" s="116"/>
      <c r="D34" s="117"/>
      <c r="E34" s="116"/>
      <c r="F34" s="118"/>
      <c r="G34" s="116"/>
      <c r="H34" s="116"/>
      <c r="I34" s="118"/>
      <c r="J34" s="116"/>
      <c r="K34" s="116"/>
      <c r="L34" s="118"/>
      <c r="M34" s="116"/>
      <c r="N34" s="116"/>
      <c r="O34" s="118"/>
      <c r="P34" s="116"/>
      <c r="Q34" s="116"/>
      <c r="R34" s="116"/>
      <c r="S34" s="116"/>
      <c r="T34" s="116"/>
      <c r="U34" s="116"/>
      <c r="V34" s="116"/>
      <c r="W34" s="119"/>
      <c r="X34" s="238"/>
      <c r="Y34" s="238"/>
      <c r="Z34" s="238"/>
      <c r="AA34" s="238"/>
      <c r="AB34" s="238"/>
      <c r="AC34" s="238"/>
      <c r="AD34" s="238"/>
      <c r="AE34" s="238"/>
      <c r="AF34" s="238"/>
      <c r="AG34" s="238"/>
      <c r="AH34" s="238"/>
      <c r="AI34" s="238"/>
      <c r="AJ34" s="238"/>
      <c r="AK34" s="238"/>
      <c r="AL34" s="238"/>
      <c r="AM34" s="238"/>
      <c r="AN34" s="238"/>
      <c r="AO34" s="238"/>
      <c r="AP34" s="238"/>
      <c r="AQ34" s="238"/>
      <c r="AR34" s="238"/>
    </row>
    <row r="35" spans="1:44" s="84" customFormat="1" ht="6" customHeight="1">
      <c r="A35" s="6"/>
      <c r="B35" s="33"/>
      <c r="C35" s="121"/>
      <c r="D35" s="121"/>
      <c r="E35" s="121"/>
      <c r="F35" s="121"/>
      <c r="G35" s="121"/>
      <c r="H35" s="121"/>
      <c r="I35" s="121"/>
      <c r="J35" s="121"/>
      <c r="K35" s="121"/>
      <c r="L35" s="121"/>
      <c r="M35" s="121"/>
      <c r="N35" s="121"/>
      <c r="O35" s="121"/>
      <c r="P35" s="121"/>
      <c r="Q35" s="121"/>
      <c r="R35" s="121"/>
      <c r="S35" s="121"/>
      <c r="T35" s="121"/>
      <c r="U35" s="121"/>
      <c r="V35" s="121"/>
      <c r="W35" s="22"/>
      <c r="X35" s="144"/>
      <c r="Y35" s="144"/>
      <c r="Z35" s="144"/>
      <c r="AA35" s="144"/>
      <c r="AB35" s="144"/>
      <c r="AC35" s="144"/>
      <c r="AD35" s="144"/>
      <c r="AE35" s="144"/>
      <c r="AF35" s="144"/>
      <c r="AG35" s="144"/>
      <c r="AH35" s="144"/>
      <c r="AI35" s="144"/>
      <c r="AJ35" s="144"/>
      <c r="AK35" s="144"/>
      <c r="AL35" s="144"/>
      <c r="AM35" s="144"/>
      <c r="AN35" s="144"/>
      <c r="AO35" s="144"/>
      <c r="AP35" s="144"/>
      <c r="AQ35" s="144"/>
      <c r="AR35" s="144"/>
    </row>
    <row r="36" spans="1:44" s="84" customFormat="1" ht="6" customHeight="1" hidden="1">
      <c r="A36" s="6"/>
      <c r="B36" s="115"/>
      <c r="C36" s="120"/>
      <c r="D36" s="120"/>
      <c r="E36" s="120"/>
      <c r="F36" s="120"/>
      <c r="G36" s="120"/>
      <c r="H36" s="120"/>
      <c r="I36" s="120"/>
      <c r="J36" s="120"/>
      <c r="K36" s="120"/>
      <c r="L36" s="120"/>
      <c r="M36" s="120"/>
      <c r="N36" s="120"/>
      <c r="O36" s="120"/>
      <c r="P36" s="120"/>
      <c r="Q36" s="120"/>
      <c r="R36" s="120"/>
      <c r="S36" s="120"/>
      <c r="T36" s="120"/>
      <c r="U36" s="120"/>
      <c r="V36" s="120"/>
      <c r="W36" s="22"/>
      <c r="X36" s="144"/>
      <c r="Y36" s="144"/>
      <c r="Z36" s="144"/>
      <c r="AA36" s="144"/>
      <c r="AB36" s="144"/>
      <c r="AC36" s="144"/>
      <c r="AD36" s="144"/>
      <c r="AE36" s="144"/>
      <c r="AF36" s="144"/>
      <c r="AG36" s="144"/>
      <c r="AH36" s="144"/>
      <c r="AI36" s="144"/>
      <c r="AJ36" s="144"/>
      <c r="AK36" s="144"/>
      <c r="AL36" s="144"/>
      <c r="AM36" s="144"/>
      <c r="AN36" s="144"/>
      <c r="AO36" s="144"/>
      <c r="AP36" s="144"/>
      <c r="AQ36" s="144"/>
      <c r="AR36" s="144"/>
    </row>
    <row r="37" spans="1:44" s="84" customFormat="1" ht="12" customHeight="1">
      <c r="A37" s="6"/>
      <c r="B37" s="7"/>
      <c r="C37" s="7"/>
      <c r="D37" s="7"/>
      <c r="E37" s="7"/>
      <c r="F37" s="31" t="s">
        <v>94</v>
      </c>
      <c r="G37" s="31"/>
      <c r="H37" s="7"/>
      <c r="I37" s="31" t="s">
        <v>95</v>
      </c>
      <c r="J37" s="31"/>
      <c r="K37" s="7"/>
      <c r="L37" s="31" t="s">
        <v>96</v>
      </c>
      <c r="M37" s="31"/>
      <c r="N37" s="7"/>
      <c r="O37" s="31" t="s">
        <v>97</v>
      </c>
      <c r="P37" s="31"/>
      <c r="Q37" s="7"/>
      <c r="R37" s="312" t="s">
        <v>98</v>
      </c>
      <c r="S37" s="8"/>
      <c r="T37" s="312" t="s">
        <v>143</v>
      </c>
      <c r="U37" s="8"/>
      <c r="V37" s="312" t="s">
        <v>20</v>
      </c>
      <c r="W37" s="9"/>
      <c r="X37" s="144"/>
      <c r="Y37" s="144"/>
      <c r="Z37" s="144"/>
      <c r="AA37" s="144"/>
      <c r="AB37" s="144"/>
      <c r="AC37" s="144"/>
      <c r="AD37" s="144"/>
      <c r="AE37" s="144"/>
      <c r="AF37" s="144"/>
      <c r="AG37" s="144"/>
      <c r="AH37" s="144"/>
      <c r="AI37" s="144"/>
      <c r="AJ37" s="144"/>
      <c r="AK37" s="144"/>
      <c r="AL37" s="144"/>
      <c r="AM37" s="144"/>
      <c r="AN37" s="144"/>
      <c r="AO37" s="144"/>
      <c r="AP37" s="144"/>
      <c r="AQ37" s="144"/>
      <c r="AR37" s="144"/>
    </row>
    <row r="38" spans="1:44" s="84" customFormat="1" ht="24" customHeight="1">
      <c r="A38" s="83"/>
      <c r="B38" s="4"/>
      <c r="C38" s="162"/>
      <c r="D38" s="252" t="s">
        <v>19</v>
      </c>
      <c r="E38" s="12"/>
      <c r="F38" s="251" t="s">
        <v>21</v>
      </c>
      <c r="G38" s="162"/>
      <c r="H38" s="11"/>
      <c r="I38" s="251" t="s">
        <v>21</v>
      </c>
      <c r="J38" s="162"/>
      <c r="K38" s="11"/>
      <c r="L38" s="251" t="s">
        <v>21</v>
      </c>
      <c r="M38" s="162"/>
      <c r="N38" s="11"/>
      <c r="O38" s="251" t="s">
        <v>21</v>
      </c>
      <c r="P38" s="162"/>
      <c r="Q38" s="11"/>
      <c r="R38" s="313"/>
      <c r="S38" s="11"/>
      <c r="T38" s="313"/>
      <c r="U38" s="11"/>
      <c r="V38" s="313"/>
      <c r="W38" s="163"/>
      <c r="X38" s="144"/>
      <c r="Y38" s="237" t="str">
        <f>"Benchmark values for year "&amp;QYear</f>
        <v>Benchmark values for year 2019</v>
      </c>
      <c r="Z38" s="144"/>
      <c r="AA38" s="144"/>
      <c r="AB38" s="144"/>
      <c r="AC38" s="144"/>
      <c r="AD38" s="144"/>
      <c r="AE38" s="144"/>
      <c r="AF38" s="144"/>
      <c r="AG38" s="144"/>
      <c r="AH38" s="144"/>
      <c r="AI38" s="144"/>
      <c r="AJ38" s="144"/>
      <c r="AK38" s="144"/>
      <c r="AL38" s="144"/>
      <c r="AM38" s="144"/>
      <c r="AN38" s="144"/>
      <c r="AO38" s="144"/>
      <c r="AP38" s="144"/>
      <c r="AQ38" s="144"/>
      <c r="AR38" s="144"/>
    </row>
    <row r="39" spans="1:44" s="84" customFormat="1" ht="12" customHeight="1">
      <c r="A39" s="6"/>
      <c r="B39" s="14" t="s">
        <v>15</v>
      </c>
      <c r="C39" s="136"/>
      <c r="D39" s="206"/>
      <c r="E39" s="218"/>
      <c r="F39" s="268"/>
      <c r="G39" s="195"/>
      <c r="H39" s="8"/>
      <c r="I39" s="268"/>
      <c r="J39" s="195"/>
      <c r="K39" s="8"/>
      <c r="L39" s="268"/>
      <c r="M39" s="195"/>
      <c r="N39" s="8"/>
      <c r="O39" s="268"/>
      <c r="P39" s="195"/>
      <c r="Q39" s="8"/>
      <c r="R39" s="207">
        <f>Z39</f>
        <v>0</v>
      </c>
      <c r="S39" s="162"/>
      <c r="T39" s="207"/>
      <c r="U39" s="162"/>
      <c r="V39" s="215" t="str">
        <f>AA39</f>
        <v>N/A</v>
      </c>
      <c r="W39" s="9"/>
      <c r="X39" s="144"/>
      <c r="Y39" s="144">
        <f>_xlfn.IFERROR(CHOOSE(MATCH($D39,$Z$65:$Z$79,0),$AA$65,$AA$66,$AA$67,$AA$68,$AA$69,$AA$70,$AA$71,$AA$72,$AA$76,$AA$77,$AA$78,$AA$79),0)</f>
        <v>0</v>
      </c>
      <c r="Z39" s="144">
        <f aca="true" t="shared" si="0" ref="Z39:Z57">_xlfn.IFERROR(VLOOKUP($D39,$Z$65:$AE$79,$AF$60+1,FALSE),0)</f>
        <v>0</v>
      </c>
      <c r="AA39" s="144" t="str">
        <f aca="true" t="shared" si="1" ref="AA39:AA57">_xlfn.IFERROR(VLOOKUP($D39,$Z$65:$AG$79,8,FALSE),"N/A")</f>
        <v>N/A</v>
      </c>
      <c r="AB39" s="144"/>
      <c r="AC39" s="144"/>
      <c r="AD39" s="144"/>
      <c r="AE39" s="144"/>
      <c r="AF39" s="144"/>
      <c r="AG39" s="144"/>
      <c r="AH39" s="144"/>
      <c r="AI39" s="144"/>
      <c r="AJ39" s="144"/>
      <c r="AK39" s="144"/>
      <c r="AL39" s="144"/>
      <c r="AM39" s="144"/>
      <c r="AN39" s="144"/>
      <c r="AO39" s="144"/>
      <c r="AP39" s="144"/>
      <c r="AQ39" s="144"/>
      <c r="AR39" s="144"/>
    </row>
    <row r="40" spans="1:44" s="84" customFormat="1" ht="6" customHeight="1">
      <c r="A40" s="6"/>
      <c r="B40" s="21"/>
      <c r="C40" s="8"/>
      <c r="D40" s="8"/>
      <c r="E40" s="10"/>
      <c r="F40" s="57"/>
      <c r="G40" s="8"/>
      <c r="H40" s="8"/>
      <c r="I40" s="57"/>
      <c r="J40" s="8"/>
      <c r="K40" s="8"/>
      <c r="L40" s="57"/>
      <c r="M40" s="8"/>
      <c r="N40" s="8"/>
      <c r="O40" s="57"/>
      <c r="P40" s="8"/>
      <c r="Q40" s="8"/>
      <c r="R40" s="8"/>
      <c r="S40" s="162"/>
      <c r="T40" s="8"/>
      <c r="U40" s="162"/>
      <c r="V40" s="8"/>
      <c r="W40" s="9"/>
      <c r="X40" s="144"/>
      <c r="Y40" s="144"/>
      <c r="Z40" s="144">
        <f t="shared" si="0"/>
        <v>0</v>
      </c>
      <c r="AA40" s="144" t="str">
        <f t="shared" si="1"/>
        <v>N/A</v>
      </c>
      <c r="AB40" s="144"/>
      <c r="AC40" s="144"/>
      <c r="AD40" s="144"/>
      <c r="AE40" s="144"/>
      <c r="AF40" s="144"/>
      <c r="AG40" s="144"/>
      <c r="AH40" s="144"/>
      <c r="AI40" s="144"/>
      <c r="AJ40" s="144"/>
      <c r="AK40" s="144"/>
      <c r="AL40" s="144"/>
      <c r="AM40" s="144"/>
      <c r="AN40" s="144"/>
      <c r="AO40" s="144"/>
      <c r="AP40" s="144"/>
      <c r="AQ40" s="144"/>
      <c r="AR40" s="144"/>
    </row>
    <row r="41" spans="1:44" s="42" customFormat="1" ht="12" customHeight="1">
      <c r="A41" s="6"/>
      <c r="B41" s="14" t="s">
        <v>16</v>
      </c>
      <c r="C41" s="136"/>
      <c r="D41" s="206"/>
      <c r="E41" s="10"/>
      <c r="F41" s="268"/>
      <c r="G41" s="196"/>
      <c r="H41" s="8"/>
      <c r="I41" s="268"/>
      <c r="J41" s="196"/>
      <c r="K41" s="8"/>
      <c r="L41" s="268"/>
      <c r="M41" s="196"/>
      <c r="N41" s="8"/>
      <c r="O41" s="268"/>
      <c r="P41" s="196"/>
      <c r="Q41" s="8"/>
      <c r="R41" s="207">
        <f>Z41</f>
        <v>0</v>
      </c>
      <c r="S41" s="162"/>
      <c r="T41" s="209"/>
      <c r="U41" s="162"/>
      <c r="V41" s="215" t="str">
        <f>AA41</f>
        <v>N/A</v>
      </c>
      <c r="W41" s="9"/>
      <c r="X41" s="139"/>
      <c r="Y41" s="139"/>
      <c r="Z41" s="144">
        <f t="shared" si="0"/>
        <v>0</v>
      </c>
      <c r="AA41" s="144" t="str">
        <f t="shared" si="1"/>
        <v>N/A</v>
      </c>
      <c r="AB41" s="139" t="str">
        <f ca="1">CELL("contents",A1)</f>
        <v>Section B: Emissions, Production and Compliance Mechanism Forecast</v>
      </c>
      <c r="AC41" s="139"/>
      <c r="AD41" s="139"/>
      <c r="AE41" s="139"/>
      <c r="AF41" s="139"/>
      <c r="AG41" s="139"/>
      <c r="AH41" s="139"/>
      <c r="AI41" s="139"/>
      <c r="AJ41" s="139"/>
      <c r="AK41" s="139"/>
      <c r="AL41" s="139"/>
      <c r="AM41" s="139"/>
      <c r="AN41" s="139"/>
      <c r="AO41" s="139"/>
      <c r="AP41" s="139"/>
      <c r="AQ41" s="139"/>
      <c r="AR41" s="139"/>
    </row>
    <row r="42" spans="1:44" s="3" customFormat="1" ht="6" customHeight="1">
      <c r="A42" s="6"/>
      <c r="B42" s="21"/>
      <c r="C42" s="8"/>
      <c r="D42" s="8"/>
      <c r="E42" s="10"/>
      <c r="F42" s="57"/>
      <c r="G42" s="8"/>
      <c r="H42" s="8"/>
      <c r="I42" s="57"/>
      <c r="J42" s="8"/>
      <c r="K42" s="8"/>
      <c r="L42" s="57"/>
      <c r="M42" s="8"/>
      <c r="N42" s="8"/>
      <c r="O42" s="57"/>
      <c r="P42" s="8"/>
      <c r="Q42" s="8"/>
      <c r="R42" s="8"/>
      <c r="S42" s="162"/>
      <c r="T42" s="8"/>
      <c r="U42" s="162"/>
      <c r="V42" s="8"/>
      <c r="W42" s="9"/>
      <c r="X42" s="140"/>
      <c r="Y42" s="140"/>
      <c r="Z42" s="144">
        <f t="shared" si="0"/>
        <v>0</v>
      </c>
      <c r="AA42" s="144" t="str">
        <f t="shared" si="1"/>
        <v>N/A</v>
      </c>
      <c r="AB42" s="140"/>
      <c r="AC42" s="140"/>
      <c r="AD42" s="140"/>
      <c r="AE42" s="140"/>
      <c r="AF42" s="140"/>
      <c r="AG42" s="140"/>
      <c r="AH42" s="140"/>
      <c r="AI42" s="140"/>
      <c r="AJ42" s="140"/>
      <c r="AK42" s="140"/>
      <c r="AL42" s="140"/>
      <c r="AM42" s="140"/>
      <c r="AN42" s="140"/>
      <c r="AO42" s="140"/>
      <c r="AP42" s="140"/>
      <c r="AQ42" s="140"/>
      <c r="AR42" s="140"/>
    </row>
    <row r="43" spans="1:44" s="3" customFormat="1" ht="12" customHeight="1">
      <c r="A43" s="6"/>
      <c r="B43" s="14" t="s">
        <v>18</v>
      </c>
      <c r="C43" s="136"/>
      <c r="D43" s="206"/>
      <c r="E43" s="10"/>
      <c r="F43" s="268"/>
      <c r="G43" s="196"/>
      <c r="H43" s="8"/>
      <c r="I43" s="268"/>
      <c r="J43" s="196"/>
      <c r="K43" s="8"/>
      <c r="L43" s="268"/>
      <c r="M43" s="196"/>
      <c r="N43" s="8"/>
      <c r="O43" s="268"/>
      <c r="P43" s="196"/>
      <c r="Q43" s="8"/>
      <c r="R43" s="207">
        <f>Z43</f>
        <v>0</v>
      </c>
      <c r="S43" s="162"/>
      <c r="T43" s="209"/>
      <c r="U43" s="162"/>
      <c r="V43" s="215" t="str">
        <f>AA43</f>
        <v>N/A</v>
      </c>
      <c r="W43" s="9"/>
      <c r="X43" s="140"/>
      <c r="Y43" s="140"/>
      <c r="Z43" s="144">
        <f t="shared" si="0"/>
        <v>0</v>
      </c>
      <c r="AA43" s="144" t="str">
        <f t="shared" si="1"/>
        <v>N/A</v>
      </c>
      <c r="AB43" s="140"/>
      <c r="AC43" s="140"/>
      <c r="AD43" s="140"/>
      <c r="AE43" s="140"/>
      <c r="AF43" s="140"/>
      <c r="AG43" s="140"/>
      <c r="AH43" s="140"/>
      <c r="AI43" s="140"/>
      <c r="AJ43" s="140"/>
      <c r="AK43" s="140"/>
      <c r="AL43" s="140"/>
      <c r="AM43" s="140"/>
      <c r="AN43" s="140"/>
      <c r="AO43" s="140"/>
      <c r="AP43" s="140"/>
      <c r="AQ43" s="140"/>
      <c r="AR43" s="140"/>
    </row>
    <row r="44" spans="1:44" s="3" customFormat="1" ht="6" customHeight="1">
      <c r="A44" s="6"/>
      <c r="B44" s="20"/>
      <c r="C44" s="8"/>
      <c r="D44" s="8"/>
      <c r="E44" s="10"/>
      <c r="F44" s="57"/>
      <c r="G44" s="8"/>
      <c r="H44" s="8"/>
      <c r="I44" s="57"/>
      <c r="J44" s="8"/>
      <c r="K44" s="8"/>
      <c r="L44" s="57"/>
      <c r="M44" s="8"/>
      <c r="N44" s="8"/>
      <c r="O44" s="57"/>
      <c r="P44" s="8"/>
      <c r="Q44" s="8"/>
      <c r="R44" s="8"/>
      <c r="S44" s="162"/>
      <c r="T44" s="8"/>
      <c r="U44" s="162"/>
      <c r="V44" s="8"/>
      <c r="W44" s="9"/>
      <c r="X44" s="140"/>
      <c r="Y44" s="140"/>
      <c r="Z44" s="144">
        <f t="shared" si="0"/>
        <v>0</v>
      </c>
      <c r="AA44" s="144" t="str">
        <f t="shared" si="1"/>
        <v>N/A</v>
      </c>
      <c r="AB44" s="140"/>
      <c r="AC44" s="140"/>
      <c r="AD44" s="140"/>
      <c r="AE44" s="140"/>
      <c r="AF44" s="140"/>
      <c r="AG44" s="140"/>
      <c r="AH44" s="140"/>
      <c r="AI44" s="140"/>
      <c r="AJ44" s="140"/>
      <c r="AK44" s="140"/>
      <c r="AL44" s="140"/>
      <c r="AM44" s="140"/>
      <c r="AN44" s="140"/>
      <c r="AO44" s="140"/>
      <c r="AP44" s="140"/>
      <c r="AQ44" s="140"/>
      <c r="AR44" s="140"/>
    </row>
    <row r="45" spans="1:44" s="3" customFormat="1" ht="12" customHeight="1">
      <c r="A45" s="6"/>
      <c r="B45" s="14" t="s">
        <v>22</v>
      </c>
      <c r="C45" s="136"/>
      <c r="D45" s="206"/>
      <c r="E45" s="10"/>
      <c r="F45" s="268"/>
      <c r="G45" s="196"/>
      <c r="H45" s="8"/>
      <c r="I45" s="268"/>
      <c r="J45" s="196"/>
      <c r="K45" s="8"/>
      <c r="L45" s="268"/>
      <c r="M45" s="196"/>
      <c r="N45" s="8"/>
      <c r="O45" s="268"/>
      <c r="P45" s="196"/>
      <c r="Q45" s="8"/>
      <c r="R45" s="207">
        <f>Z45</f>
        <v>0</v>
      </c>
      <c r="S45" s="162"/>
      <c r="T45" s="209"/>
      <c r="U45" s="162"/>
      <c r="V45" s="215" t="str">
        <f>AA45</f>
        <v>N/A</v>
      </c>
      <c r="W45" s="9"/>
      <c r="X45" s="140"/>
      <c r="Y45" s="140"/>
      <c r="Z45" s="144">
        <f t="shared" si="0"/>
        <v>0</v>
      </c>
      <c r="AA45" s="144" t="str">
        <f t="shared" si="1"/>
        <v>N/A</v>
      </c>
      <c r="AB45" s="140"/>
      <c r="AC45" s="140"/>
      <c r="AD45" s="140"/>
      <c r="AE45" s="140"/>
      <c r="AF45" s="140"/>
      <c r="AG45" s="140"/>
      <c r="AH45" s="140"/>
      <c r="AI45" s="140"/>
      <c r="AJ45" s="140"/>
      <c r="AK45" s="140"/>
      <c r="AL45" s="140"/>
      <c r="AM45" s="140"/>
      <c r="AN45" s="140"/>
      <c r="AO45" s="140"/>
      <c r="AP45" s="140"/>
      <c r="AQ45" s="140"/>
      <c r="AR45" s="140"/>
    </row>
    <row r="46" spans="1:44" s="4" customFormat="1" ht="6" customHeight="1">
      <c r="A46" s="6"/>
      <c r="B46" s="21"/>
      <c r="C46" s="8"/>
      <c r="D46" s="8"/>
      <c r="E46" s="10"/>
      <c r="F46" s="57"/>
      <c r="G46" s="8"/>
      <c r="H46" s="8"/>
      <c r="I46" s="57"/>
      <c r="J46" s="8"/>
      <c r="K46" s="8"/>
      <c r="L46" s="57"/>
      <c r="M46" s="8"/>
      <c r="N46" s="8"/>
      <c r="O46" s="57"/>
      <c r="P46" s="8"/>
      <c r="Q46" s="8"/>
      <c r="R46" s="8"/>
      <c r="S46" s="162"/>
      <c r="T46" s="8"/>
      <c r="U46" s="162"/>
      <c r="V46" s="8"/>
      <c r="W46" s="9"/>
      <c r="X46" s="164"/>
      <c r="Y46" s="164"/>
      <c r="Z46" s="144">
        <f t="shared" si="0"/>
        <v>0</v>
      </c>
      <c r="AA46" s="144" t="str">
        <f t="shared" si="1"/>
        <v>N/A</v>
      </c>
      <c r="AB46" s="164"/>
      <c r="AC46" s="164"/>
      <c r="AD46" s="164"/>
      <c r="AE46" s="164"/>
      <c r="AF46" s="164"/>
      <c r="AG46" s="164"/>
      <c r="AH46" s="164"/>
      <c r="AI46" s="164"/>
      <c r="AJ46" s="164"/>
      <c r="AK46" s="164"/>
      <c r="AL46" s="164"/>
      <c r="AM46" s="164"/>
      <c r="AN46" s="164"/>
      <c r="AO46" s="164"/>
      <c r="AP46" s="164"/>
      <c r="AQ46" s="164"/>
      <c r="AR46" s="164"/>
    </row>
    <row r="47" spans="1:44" s="3" customFormat="1" ht="12" customHeight="1">
      <c r="A47" s="6"/>
      <c r="B47" s="14" t="s">
        <v>23</v>
      </c>
      <c r="C47" s="136"/>
      <c r="D47" s="206"/>
      <c r="E47" s="10"/>
      <c r="F47" s="268"/>
      <c r="G47" s="196"/>
      <c r="H47" s="8"/>
      <c r="I47" s="268"/>
      <c r="J47" s="196"/>
      <c r="K47" s="8"/>
      <c r="L47" s="268"/>
      <c r="M47" s="196"/>
      <c r="N47" s="8"/>
      <c r="O47" s="268"/>
      <c r="P47" s="196"/>
      <c r="Q47" s="8"/>
      <c r="R47" s="207">
        <f>Z47</f>
        <v>0</v>
      </c>
      <c r="S47" s="162"/>
      <c r="T47" s="209"/>
      <c r="U47" s="162"/>
      <c r="V47" s="215" t="str">
        <f>AA47</f>
        <v>N/A</v>
      </c>
      <c r="W47" s="9"/>
      <c r="X47" s="140"/>
      <c r="Y47" s="140"/>
      <c r="Z47" s="144">
        <f t="shared" si="0"/>
        <v>0</v>
      </c>
      <c r="AA47" s="144" t="str">
        <f t="shared" si="1"/>
        <v>N/A</v>
      </c>
      <c r="AB47" s="140"/>
      <c r="AC47" s="236"/>
      <c r="AD47" s="140"/>
      <c r="AE47" s="140"/>
      <c r="AF47" s="140"/>
      <c r="AG47" s="140"/>
      <c r="AH47" s="140"/>
      <c r="AI47" s="140"/>
      <c r="AJ47" s="140"/>
      <c r="AK47" s="140"/>
      <c r="AL47" s="140"/>
      <c r="AM47" s="140"/>
      <c r="AN47" s="140"/>
      <c r="AO47" s="140"/>
      <c r="AP47" s="140"/>
      <c r="AQ47" s="140"/>
      <c r="AR47" s="140"/>
    </row>
    <row r="48" spans="1:44" s="3" customFormat="1" ht="6" customHeight="1">
      <c r="A48" s="6"/>
      <c r="B48" s="20"/>
      <c r="C48" s="8"/>
      <c r="D48" s="8"/>
      <c r="E48" s="10"/>
      <c r="F48" s="57"/>
      <c r="G48" s="8"/>
      <c r="H48" s="8"/>
      <c r="I48" s="57"/>
      <c r="J48" s="8"/>
      <c r="K48" s="8"/>
      <c r="L48" s="57"/>
      <c r="M48" s="8"/>
      <c r="N48" s="8"/>
      <c r="O48" s="57"/>
      <c r="P48" s="8"/>
      <c r="Q48" s="8"/>
      <c r="R48" s="8"/>
      <c r="S48" s="162"/>
      <c r="T48" s="8"/>
      <c r="U48" s="162"/>
      <c r="V48" s="8"/>
      <c r="W48" s="9"/>
      <c r="X48" s="140"/>
      <c r="Y48" s="140"/>
      <c r="Z48" s="144">
        <f t="shared" si="0"/>
        <v>0</v>
      </c>
      <c r="AA48" s="144" t="str">
        <f t="shared" si="1"/>
        <v>N/A</v>
      </c>
      <c r="AB48" s="140"/>
      <c r="AC48" s="140"/>
      <c r="AD48" s="140"/>
      <c r="AE48" s="140"/>
      <c r="AF48" s="140"/>
      <c r="AG48" s="140"/>
      <c r="AH48" s="140"/>
      <c r="AI48" s="140"/>
      <c r="AJ48" s="140"/>
      <c r="AK48" s="140"/>
      <c r="AL48" s="140"/>
      <c r="AM48" s="140"/>
      <c r="AN48" s="140"/>
      <c r="AO48" s="140"/>
      <c r="AP48" s="140"/>
      <c r="AQ48" s="140"/>
      <c r="AR48" s="140"/>
    </row>
    <row r="49" spans="1:44" s="3" customFormat="1" ht="12" customHeight="1">
      <c r="A49" s="6"/>
      <c r="B49" s="14" t="s">
        <v>24</v>
      </c>
      <c r="C49" s="137"/>
      <c r="D49" s="206"/>
      <c r="E49" s="10"/>
      <c r="F49" s="268"/>
      <c r="G49" s="196"/>
      <c r="H49" s="8"/>
      <c r="I49" s="268"/>
      <c r="J49" s="196"/>
      <c r="K49" s="8"/>
      <c r="L49" s="268"/>
      <c r="M49" s="196"/>
      <c r="N49" s="8"/>
      <c r="O49" s="268"/>
      <c r="P49" s="196"/>
      <c r="Q49" s="8"/>
      <c r="R49" s="207">
        <f>Z49</f>
        <v>0</v>
      </c>
      <c r="S49" s="162"/>
      <c r="T49" s="209"/>
      <c r="U49" s="162"/>
      <c r="V49" s="215" t="str">
        <f>AA49</f>
        <v>N/A</v>
      </c>
      <c r="W49" s="9"/>
      <c r="X49" s="140"/>
      <c r="Y49" s="140"/>
      <c r="Z49" s="144">
        <f t="shared" si="0"/>
        <v>0</v>
      </c>
      <c r="AA49" s="144" t="str">
        <f t="shared" si="1"/>
        <v>N/A</v>
      </c>
      <c r="AB49" s="140"/>
      <c r="AC49" s="236"/>
      <c r="AD49" s="140"/>
      <c r="AE49" s="140"/>
      <c r="AF49" s="140"/>
      <c r="AG49" s="140"/>
      <c r="AH49" s="140"/>
      <c r="AI49" s="140"/>
      <c r="AJ49" s="140"/>
      <c r="AK49" s="140"/>
      <c r="AL49" s="140"/>
      <c r="AM49" s="140"/>
      <c r="AN49" s="140"/>
      <c r="AO49" s="140"/>
      <c r="AP49" s="140"/>
      <c r="AQ49" s="140"/>
      <c r="AR49" s="140"/>
    </row>
    <row r="50" spans="1:44" s="3" customFormat="1" ht="6" customHeight="1">
      <c r="A50" s="6"/>
      <c r="B50" s="21"/>
      <c r="C50" s="8"/>
      <c r="D50" s="8"/>
      <c r="E50" s="10"/>
      <c r="F50" s="57"/>
      <c r="G50" s="8"/>
      <c r="H50" s="8"/>
      <c r="I50" s="57"/>
      <c r="J50" s="8"/>
      <c r="K50" s="8"/>
      <c r="L50" s="57"/>
      <c r="M50" s="8"/>
      <c r="N50" s="8"/>
      <c r="O50" s="57"/>
      <c r="P50" s="8"/>
      <c r="Q50" s="8"/>
      <c r="R50" s="8"/>
      <c r="S50" s="162"/>
      <c r="T50" s="210"/>
      <c r="U50" s="162"/>
      <c r="V50" s="8"/>
      <c r="W50" s="9"/>
      <c r="X50" s="140"/>
      <c r="Y50" s="140"/>
      <c r="Z50" s="144">
        <f t="shared" si="0"/>
        <v>0</v>
      </c>
      <c r="AA50" s="144" t="str">
        <f t="shared" si="1"/>
        <v>N/A</v>
      </c>
      <c r="AB50" s="140"/>
      <c r="AC50" s="236"/>
      <c r="AD50" s="140"/>
      <c r="AE50" s="140"/>
      <c r="AF50" s="140"/>
      <c r="AG50" s="140"/>
      <c r="AH50" s="140"/>
      <c r="AI50" s="140"/>
      <c r="AJ50" s="140"/>
      <c r="AK50" s="140"/>
      <c r="AL50" s="140"/>
      <c r="AM50" s="140"/>
      <c r="AN50" s="140"/>
      <c r="AO50" s="140"/>
      <c r="AP50" s="140"/>
      <c r="AQ50" s="140"/>
      <c r="AR50" s="140"/>
    </row>
    <row r="51" spans="1:44" s="3" customFormat="1" ht="12" customHeight="1">
      <c r="A51" s="6"/>
      <c r="B51" s="14" t="s">
        <v>25</v>
      </c>
      <c r="C51" s="136"/>
      <c r="D51" s="206"/>
      <c r="E51" s="10"/>
      <c r="F51" s="268"/>
      <c r="G51" s="196"/>
      <c r="H51" s="8"/>
      <c r="I51" s="268"/>
      <c r="J51" s="196"/>
      <c r="K51" s="8"/>
      <c r="L51" s="268"/>
      <c r="M51" s="196"/>
      <c r="N51" s="8"/>
      <c r="O51" s="268"/>
      <c r="P51" s="196"/>
      <c r="Q51" s="8"/>
      <c r="R51" s="207">
        <f>Z51</f>
        <v>0</v>
      </c>
      <c r="S51" s="162"/>
      <c r="T51" s="209"/>
      <c r="U51" s="162"/>
      <c r="V51" s="215" t="str">
        <f>AA51</f>
        <v>N/A</v>
      </c>
      <c r="W51" s="9"/>
      <c r="X51" s="140"/>
      <c r="Y51" s="140"/>
      <c r="Z51" s="144">
        <f t="shared" si="0"/>
        <v>0</v>
      </c>
      <c r="AA51" s="144" t="str">
        <f t="shared" si="1"/>
        <v>N/A</v>
      </c>
      <c r="AB51" s="140"/>
      <c r="AC51" s="140"/>
      <c r="AD51" s="140"/>
      <c r="AE51" s="140"/>
      <c r="AF51" s="140"/>
      <c r="AG51" s="140"/>
      <c r="AH51" s="140"/>
      <c r="AI51" s="140"/>
      <c r="AJ51" s="140"/>
      <c r="AK51" s="140"/>
      <c r="AL51" s="140"/>
      <c r="AM51" s="140"/>
      <c r="AN51" s="140"/>
      <c r="AO51" s="140"/>
      <c r="AP51" s="140"/>
      <c r="AQ51" s="140"/>
      <c r="AR51" s="140"/>
    </row>
    <row r="52" spans="1:44" s="3" customFormat="1" ht="6" customHeight="1">
      <c r="A52" s="6"/>
      <c r="B52" s="20"/>
      <c r="C52" s="8"/>
      <c r="D52" s="8"/>
      <c r="E52" s="10"/>
      <c r="F52" s="57"/>
      <c r="G52" s="8"/>
      <c r="H52" s="8"/>
      <c r="I52" s="57"/>
      <c r="J52" s="8"/>
      <c r="K52" s="8"/>
      <c r="L52" s="57"/>
      <c r="M52" s="8"/>
      <c r="N52" s="8"/>
      <c r="O52" s="57"/>
      <c r="P52" s="8"/>
      <c r="Q52" s="8"/>
      <c r="R52" s="8"/>
      <c r="S52" s="162"/>
      <c r="T52" s="8"/>
      <c r="U52" s="162"/>
      <c r="V52" s="8"/>
      <c r="W52" s="9"/>
      <c r="X52" s="140"/>
      <c r="Y52" s="140"/>
      <c r="Z52" s="144">
        <f t="shared" si="0"/>
        <v>0</v>
      </c>
      <c r="AA52" s="144" t="str">
        <f t="shared" si="1"/>
        <v>N/A</v>
      </c>
      <c r="AB52" s="140"/>
      <c r="AC52" s="140"/>
      <c r="AD52" s="140"/>
      <c r="AE52" s="140"/>
      <c r="AF52" s="140"/>
      <c r="AG52" s="140"/>
      <c r="AH52" s="140"/>
      <c r="AI52" s="140"/>
      <c r="AJ52" s="140"/>
      <c r="AK52" s="140"/>
      <c r="AL52" s="140"/>
      <c r="AM52" s="140"/>
      <c r="AN52" s="140"/>
      <c r="AO52" s="140"/>
      <c r="AP52" s="140"/>
      <c r="AQ52" s="140"/>
      <c r="AR52" s="140"/>
    </row>
    <row r="53" spans="1:44" s="3" customFormat="1" ht="12" customHeight="1">
      <c r="A53" s="6"/>
      <c r="B53" s="14" t="s">
        <v>26</v>
      </c>
      <c r="C53" s="136"/>
      <c r="D53" s="206"/>
      <c r="E53" s="10"/>
      <c r="F53" s="268"/>
      <c r="G53" s="196"/>
      <c r="H53" s="8"/>
      <c r="I53" s="268"/>
      <c r="J53" s="196"/>
      <c r="K53" s="8"/>
      <c r="L53" s="268"/>
      <c r="M53" s="196"/>
      <c r="N53" s="8"/>
      <c r="O53" s="268"/>
      <c r="P53" s="196"/>
      <c r="Q53" s="8"/>
      <c r="R53" s="207">
        <f>Z53</f>
        <v>0</v>
      </c>
      <c r="S53" s="162"/>
      <c r="T53" s="209"/>
      <c r="U53" s="162"/>
      <c r="V53" s="215" t="str">
        <f>AA53</f>
        <v>N/A</v>
      </c>
      <c r="W53" s="9"/>
      <c r="X53" s="140"/>
      <c r="Y53" s="140"/>
      <c r="Z53" s="144">
        <f t="shared" si="0"/>
        <v>0</v>
      </c>
      <c r="AA53" s="144" t="str">
        <f t="shared" si="1"/>
        <v>N/A</v>
      </c>
      <c r="AB53" s="140"/>
      <c r="AC53" s="140"/>
      <c r="AD53" s="140"/>
      <c r="AE53" s="140"/>
      <c r="AF53" s="140"/>
      <c r="AG53" s="140"/>
      <c r="AH53" s="140"/>
      <c r="AI53" s="140"/>
      <c r="AJ53" s="140"/>
      <c r="AK53" s="140"/>
      <c r="AL53" s="140"/>
      <c r="AM53" s="140"/>
      <c r="AN53" s="140"/>
      <c r="AO53" s="140"/>
      <c r="AP53" s="140"/>
      <c r="AQ53" s="140"/>
      <c r="AR53" s="140"/>
    </row>
    <row r="54" spans="1:44" s="3" customFormat="1" ht="6" customHeight="1">
      <c r="A54" s="6"/>
      <c r="B54" s="20"/>
      <c r="C54" s="8"/>
      <c r="D54" s="8"/>
      <c r="E54" s="10"/>
      <c r="F54" s="57"/>
      <c r="G54" s="8"/>
      <c r="H54" s="8"/>
      <c r="I54" s="57"/>
      <c r="J54" s="8"/>
      <c r="K54" s="8"/>
      <c r="L54" s="57"/>
      <c r="M54" s="8"/>
      <c r="N54" s="8"/>
      <c r="O54" s="57"/>
      <c r="P54" s="8"/>
      <c r="Q54" s="8"/>
      <c r="R54" s="8"/>
      <c r="S54" s="162"/>
      <c r="T54" s="8"/>
      <c r="U54" s="162"/>
      <c r="V54" s="8"/>
      <c r="W54" s="9"/>
      <c r="X54" s="140"/>
      <c r="Y54" s="140"/>
      <c r="Z54" s="144">
        <f t="shared" si="0"/>
        <v>0</v>
      </c>
      <c r="AA54" s="144" t="str">
        <f t="shared" si="1"/>
        <v>N/A</v>
      </c>
      <c r="AB54" s="140"/>
      <c r="AC54" s="140"/>
      <c r="AD54" s="140"/>
      <c r="AE54" s="140"/>
      <c r="AF54" s="140"/>
      <c r="AG54" s="140"/>
      <c r="AH54" s="140"/>
      <c r="AI54" s="140"/>
      <c r="AJ54" s="140"/>
      <c r="AK54" s="140"/>
      <c r="AL54" s="140"/>
      <c r="AM54" s="140"/>
      <c r="AN54" s="140"/>
      <c r="AO54" s="140"/>
      <c r="AP54" s="140"/>
      <c r="AQ54" s="140"/>
      <c r="AR54" s="140"/>
    </row>
    <row r="55" spans="1:44" s="3" customFormat="1" ht="12" customHeight="1">
      <c r="A55" s="6"/>
      <c r="B55" s="14" t="s">
        <v>64</v>
      </c>
      <c r="C55" s="137"/>
      <c r="D55" s="206"/>
      <c r="E55" s="10"/>
      <c r="F55" s="268"/>
      <c r="G55" s="196"/>
      <c r="H55" s="8"/>
      <c r="I55" s="268"/>
      <c r="J55" s="196"/>
      <c r="K55" s="8"/>
      <c r="L55" s="268"/>
      <c r="M55" s="196"/>
      <c r="N55" s="8"/>
      <c r="O55" s="268"/>
      <c r="P55" s="196"/>
      <c r="Q55" s="8"/>
      <c r="R55" s="207">
        <f>Z55</f>
        <v>0</v>
      </c>
      <c r="S55" s="162"/>
      <c r="T55" s="209"/>
      <c r="U55" s="162"/>
      <c r="V55" s="215" t="str">
        <f>AA55</f>
        <v>N/A</v>
      </c>
      <c r="W55" s="9"/>
      <c r="X55" s="140"/>
      <c r="Y55" s="140"/>
      <c r="Z55" s="144">
        <f t="shared" si="0"/>
        <v>0</v>
      </c>
      <c r="AA55" s="144" t="str">
        <f t="shared" si="1"/>
        <v>N/A</v>
      </c>
      <c r="AB55" s="140"/>
      <c r="AC55" s="140"/>
      <c r="AD55" s="140"/>
      <c r="AE55" s="140"/>
      <c r="AF55" s="140"/>
      <c r="AG55" s="140"/>
      <c r="AH55" s="140"/>
      <c r="AI55" s="140"/>
      <c r="AJ55" s="140"/>
      <c r="AK55" s="140"/>
      <c r="AL55" s="140"/>
      <c r="AM55" s="140"/>
      <c r="AN55" s="140"/>
      <c r="AO55" s="140"/>
      <c r="AP55" s="140"/>
      <c r="AQ55" s="140"/>
      <c r="AR55" s="140"/>
    </row>
    <row r="56" spans="1:44" s="3" customFormat="1" ht="6" customHeight="1">
      <c r="A56" s="6"/>
      <c r="B56" s="21"/>
      <c r="C56" s="8"/>
      <c r="D56" s="8"/>
      <c r="E56" s="10"/>
      <c r="F56" s="57"/>
      <c r="G56" s="8"/>
      <c r="H56" s="8"/>
      <c r="I56" s="57"/>
      <c r="J56" s="8"/>
      <c r="K56" s="8"/>
      <c r="L56" s="57"/>
      <c r="M56" s="8"/>
      <c r="N56" s="8"/>
      <c r="O56" s="57"/>
      <c r="P56" s="8"/>
      <c r="Q56" s="8"/>
      <c r="R56" s="8"/>
      <c r="S56" s="162"/>
      <c r="T56" s="8"/>
      <c r="U56" s="162"/>
      <c r="V56" s="8"/>
      <c r="W56" s="9"/>
      <c r="X56" s="140"/>
      <c r="Y56" s="140"/>
      <c r="Z56" s="144">
        <f t="shared" si="0"/>
        <v>0</v>
      </c>
      <c r="AA56" s="144" t="str">
        <f t="shared" si="1"/>
        <v>N/A</v>
      </c>
      <c r="AB56" s="140"/>
      <c r="AC56" s="140"/>
      <c r="AD56" s="140"/>
      <c r="AE56" s="140"/>
      <c r="AF56" s="140"/>
      <c r="AG56" s="140"/>
      <c r="AH56" s="140"/>
      <c r="AI56" s="140"/>
      <c r="AJ56" s="140"/>
      <c r="AK56" s="140"/>
      <c r="AL56" s="140"/>
      <c r="AM56" s="140"/>
      <c r="AN56" s="140"/>
      <c r="AO56" s="140"/>
      <c r="AP56" s="140"/>
      <c r="AQ56" s="140"/>
      <c r="AR56" s="140"/>
    </row>
    <row r="57" spans="1:44" s="3" customFormat="1" ht="12" customHeight="1">
      <c r="A57" s="6"/>
      <c r="B57" s="14" t="s">
        <v>65</v>
      </c>
      <c r="C57" s="136"/>
      <c r="D57" s="206"/>
      <c r="E57" s="10"/>
      <c r="F57" s="268"/>
      <c r="G57" s="196"/>
      <c r="H57" s="8"/>
      <c r="I57" s="268"/>
      <c r="J57" s="196"/>
      <c r="K57" s="8"/>
      <c r="L57" s="268"/>
      <c r="M57" s="196"/>
      <c r="N57" s="8"/>
      <c r="O57" s="268"/>
      <c r="P57" s="196"/>
      <c r="Q57" s="8"/>
      <c r="R57" s="207">
        <f>Z57</f>
        <v>0</v>
      </c>
      <c r="S57" s="162"/>
      <c r="T57" s="209"/>
      <c r="U57" s="162"/>
      <c r="V57" s="215" t="str">
        <f>AA57</f>
        <v>N/A</v>
      </c>
      <c r="W57" s="9"/>
      <c r="X57" s="140"/>
      <c r="Y57" s="140"/>
      <c r="Z57" s="144">
        <f t="shared" si="0"/>
        <v>0</v>
      </c>
      <c r="AA57" s="144" t="str">
        <f t="shared" si="1"/>
        <v>N/A</v>
      </c>
      <c r="AB57" s="140"/>
      <c r="AC57" s="140"/>
      <c r="AD57" s="140"/>
      <c r="AE57" s="140"/>
      <c r="AF57" s="140"/>
      <c r="AG57" s="140"/>
      <c r="AH57" s="140"/>
      <c r="AI57" s="140"/>
      <c r="AJ57" s="140"/>
      <c r="AK57" s="140"/>
      <c r="AL57" s="140"/>
      <c r="AM57" s="140"/>
      <c r="AN57" s="140"/>
      <c r="AO57" s="140"/>
      <c r="AP57" s="140"/>
      <c r="AQ57" s="140"/>
      <c r="AR57" s="140"/>
    </row>
    <row r="58" spans="1:44" s="3" customFormat="1" ht="6" customHeight="1">
      <c r="A58" s="6"/>
      <c r="B58" s="21"/>
      <c r="C58" s="8"/>
      <c r="D58" s="8"/>
      <c r="E58" s="10"/>
      <c r="F58" s="57"/>
      <c r="G58" s="8"/>
      <c r="H58" s="8"/>
      <c r="I58" s="57"/>
      <c r="J58" s="8"/>
      <c r="K58" s="8"/>
      <c r="L58" s="57"/>
      <c r="M58" s="8"/>
      <c r="N58" s="8"/>
      <c r="O58" s="269"/>
      <c r="P58" s="8"/>
      <c r="Q58" s="8"/>
      <c r="R58" s="162"/>
      <c r="S58" s="162"/>
      <c r="T58" s="162"/>
      <c r="U58" s="162"/>
      <c r="V58" s="208"/>
      <c r="W58" s="9"/>
      <c r="X58" s="140"/>
      <c r="Y58" s="140"/>
      <c r="Z58" s="140"/>
      <c r="AA58" s="140"/>
      <c r="AB58" s="140"/>
      <c r="AC58" s="140"/>
      <c r="AD58" s="140"/>
      <c r="AE58" s="140"/>
      <c r="AF58" s="140"/>
      <c r="AG58" s="140"/>
      <c r="AH58" s="140"/>
      <c r="AI58" s="140"/>
      <c r="AJ58" s="140"/>
      <c r="AK58" s="140"/>
      <c r="AL58" s="140"/>
      <c r="AM58" s="140"/>
      <c r="AN58" s="140"/>
      <c r="AO58" s="140"/>
      <c r="AP58" s="140"/>
      <c r="AQ58" s="140"/>
      <c r="AR58" s="140"/>
    </row>
    <row r="59" spans="1:44" s="5" customFormat="1" ht="12" customHeight="1">
      <c r="A59" s="6"/>
      <c r="B59" s="320" t="str">
        <f>_xlfn.IFERROR(LEFT(QYear&amp;" - "&amp;facility,95),"Check the information")</f>
        <v>2019 - </v>
      </c>
      <c r="C59" s="321"/>
      <c r="D59" s="321"/>
      <c r="E59" s="321"/>
      <c r="F59" s="321"/>
      <c r="G59" s="321"/>
      <c r="H59" s="321"/>
      <c r="I59" s="321"/>
      <c r="J59" s="321"/>
      <c r="K59" s="321"/>
      <c r="L59" s="321"/>
      <c r="M59" s="321"/>
      <c r="N59" s="321"/>
      <c r="O59" s="321"/>
      <c r="P59" s="321"/>
      <c r="Q59" s="321"/>
      <c r="R59" s="321"/>
      <c r="S59" s="321"/>
      <c r="T59" s="321"/>
      <c r="U59" s="321"/>
      <c r="V59" s="322"/>
      <c r="W59" s="9"/>
      <c r="X59" s="175"/>
      <c r="Y59" s="175"/>
      <c r="Z59" s="175"/>
      <c r="AA59" s="175"/>
      <c r="AB59" s="175"/>
      <c r="AC59" s="175"/>
      <c r="AD59" s="175"/>
      <c r="AE59" s="175"/>
      <c r="AF59" s="175"/>
      <c r="AG59" s="175"/>
      <c r="AH59" s="175"/>
      <c r="AI59" s="175"/>
      <c r="AJ59" s="175"/>
      <c r="AK59" s="175"/>
      <c r="AL59" s="175"/>
      <c r="AM59" s="175"/>
      <c r="AN59" s="175"/>
      <c r="AO59" s="175"/>
      <c r="AP59" s="175"/>
      <c r="AQ59" s="175"/>
      <c r="AR59" s="175"/>
    </row>
    <row r="60" spans="1:44" s="84" customFormat="1" ht="6" customHeight="1" thickBot="1">
      <c r="A60" s="40"/>
      <c r="B60" s="185"/>
      <c r="C60" s="186"/>
      <c r="D60" s="186"/>
      <c r="E60" s="186"/>
      <c r="F60" s="186"/>
      <c r="G60" s="186"/>
      <c r="H60" s="186"/>
      <c r="I60" s="186"/>
      <c r="J60" s="186"/>
      <c r="K60" s="186"/>
      <c r="L60" s="186"/>
      <c r="M60" s="186"/>
      <c r="N60" s="186"/>
      <c r="O60" s="186"/>
      <c r="P60" s="186"/>
      <c r="Q60" s="186"/>
      <c r="R60" s="186"/>
      <c r="S60" s="186"/>
      <c r="T60" s="186"/>
      <c r="U60" s="186"/>
      <c r="V60" s="186"/>
      <c r="W60" s="187"/>
      <c r="X60" s="144"/>
      <c r="Y60" s="144"/>
      <c r="Z60" s="144" t="str">
        <f>"Column to use for the current year "&amp;QYear&amp;" is:"</f>
        <v>Column to use for the current year 2019 is:</v>
      </c>
      <c r="AA60" s="144"/>
      <c r="AB60" s="144"/>
      <c r="AC60" s="144"/>
      <c r="AD60" s="144">
        <f>MATCH(QYear,A63:AF63)</f>
        <v>28</v>
      </c>
      <c r="AE60" s="144" t="str">
        <f>SUBSTITUTE(ADDRESS(1,AD60,3),"1","")</f>
        <v>$AB</v>
      </c>
      <c r="AF60" s="144">
        <f>MATCH(QYear,AA63:AF63)</f>
        <v>2</v>
      </c>
      <c r="AG60" s="144"/>
      <c r="AH60" s="144"/>
      <c r="AI60" s="144"/>
      <c r="AJ60" s="144"/>
      <c r="AK60" s="144"/>
      <c r="AL60" s="144"/>
      <c r="AM60" s="144"/>
      <c r="AN60" s="144"/>
      <c r="AO60" s="144"/>
      <c r="AP60" s="144"/>
      <c r="AQ60" s="144"/>
      <c r="AR60" s="144"/>
    </row>
    <row r="61" spans="1:44" s="84" customFormat="1" ht="6" customHeight="1">
      <c r="A61" s="2"/>
      <c r="B61" s="2"/>
      <c r="C61" s="2"/>
      <c r="D61" s="2"/>
      <c r="E61" s="2"/>
      <c r="F61" s="109"/>
      <c r="G61" s="2"/>
      <c r="H61" s="2"/>
      <c r="I61" s="109"/>
      <c r="J61" s="2"/>
      <c r="K61" s="2"/>
      <c r="L61" s="109"/>
      <c r="M61" s="2"/>
      <c r="N61" s="2"/>
      <c r="O61" s="109"/>
      <c r="P61" s="2"/>
      <c r="Q61" s="2"/>
      <c r="R61" s="2"/>
      <c r="S61" s="2"/>
      <c r="T61" s="2"/>
      <c r="U61" s="2"/>
      <c r="V61" s="2"/>
      <c r="W61" s="2"/>
      <c r="X61" s="144"/>
      <c r="Y61" s="144"/>
      <c r="Z61" s="144"/>
      <c r="AA61" s="144"/>
      <c r="AB61" s="144"/>
      <c r="AC61" s="144"/>
      <c r="AD61" s="144"/>
      <c r="AE61" s="144"/>
      <c r="AF61" s="144"/>
      <c r="AG61" s="144"/>
      <c r="AH61" s="144"/>
      <c r="AI61" s="144"/>
      <c r="AJ61" s="144"/>
      <c r="AK61" s="144"/>
      <c r="AL61" s="144"/>
      <c r="AM61" s="144"/>
      <c r="AN61" s="144"/>
      <c r="AO61" s="144"/>
      <c r="AP61" s="144"/>
      <c r="AQ61" s="144"/>
      <c r="AR61" s="144"/>
    </row>
    <row r="62" spans="1:44" s="84" customFormat="1" ht="12" customHeight="1">
      <c r="A62" s="2"/>
      <c r="B62" s="2"/>
      <c r="C62" s="2"/>
      <c r="D62" s="2"/>
      <c r="E62" s="2"/>
      <c r="F62" s="109"/>
      <c r="G62" s="2"/>
      <c r="H62" s="2"/>
      <c r="I62" s="109"/>
      <c r="J62" s="2"/>
      <c r="K62" s="2"/>
      <c r="L62" s="109"/>
      <c r="M62" s="2"/>
      <c r="N62" s="2"/>
      <c r="O62" s="109"/>
      <c r="P62" s="2"/>
      <c r="Q62" s="2"/>
      <c r="R62" s="2"/>
      <c r="S62" s="2"/>
      <c r="T62" s="2"/>
      <c r="U62" s="2"/>
      <c r="V62" s="2"/>
      <c r="W62" s="2"/>
      <c r="X62" s="141"/>
      <c r="Y62" s="141"/>
      <c r="Z62" s="242" t="s">
        <v>141</v>
      </c>
      <c r="AA62" s="141">
        <f>COLUMN()</f>
        <v>27</v>
      </c>
      <c r="AB62" s="141">
        <f>COLUMN()</f>
        <v>28</v>
      </c>
      <c r="AC62" s="141">
        <f>COLUMN()</f>
        <v>29</v>
      </c>
      <c r="AD62" s="141">
        <f>COLUMN()</f>
        <v>30</v>
      </c>
      <c r="AE62" s="141">
        <f>COLUMN()</f>
        <v>31</v>
      </c>
      <c r="AF62" s="141">
        <f>COLUMN()</f>
        <v>32</v>
      </c>
      <c r="AG62" s="141">
        <f>COLUMN()</f>
        <v>33</v>
      </c>
      <c r="AH62" s="141"/>
      <c r="AI62" s="144"/>
      <c r="AJ62" s="144"/>
      <c r="AK62" s="144"/>
      <c r="AL62" s="144"/>
      <c r="AM62" s="144"/>
      <c r="AN62" s="243" t="s">
        <v>165</v>
      </c>
      <c r="AO62" s="243" t="s">
        <v>164</v>
      </c>
      <c r="AP62" s="243" t="s">
        <v>166</v>
      </c>
      <c r="AQ62" s="144"/>
      <c r="AR62" s="144"/>
    </row>
    <row r="63" spans="1:44" s="84" customFormat="1" ht="12" customHeight="1" thickBot="1">
      <c r="A63" s="2"/>
      <c r="B63" s="2"/>
      <c r="C63" s="2"/>
      <c r="D63" s="2"/>
      <c r="E63" s="2"/>
      <c r="F63" s="109"/>
      <c r="G63" s="2"/>
      <c r="H63" s="2"/>
      <c r="I63" s="109"/>
      <c r="J63" s="2"/>
      <c r="K63" s="2"/>
      <c r="L63" s="109"/>
      <c r="M63" s="2"/>
      <c r="N63" s="2"/>
      <c r="O63" s="109"/>
      <c r="P63" s="2"/>
      <c r="Q63" s="2"/>
      <c r="R63" s="2"/>
      <c r="S63" s="2"/>
      <c r="T63" s="2"/>
      <c r="U63" s="2"/>
      <c r="V63" s="2"/>
      <c r="W63" s="2"/>
      <c r="X63" s="141"/>
      <c r="Y63" s="141"/>
      <c r="Z63" s="242"/>
      <c r="AA63" s="244">
        <v>2018</v>
      </c>
      <c r="AB63" s="244">
        <v>2019</v>
      </c>
      <c r="AC63" s="244">
        <v>2020</v>
      </c>
      <c r="AD63" s="244">
        <v>2021</v>
      </c>
      <c r="AE63" s="244">
        <v>2022</v>
      </c>
      <c r="AF63" s="244">
        <v>2023</v>
      </c>
      <c r="AG63" s="245" t="s">
        <v>142</v>
      </c>
      <c r="AH63" s="141"/>
      <c r="AI63" s="144"/>
      <c r="AJ63" s="144"/>
      <c r="AK63" s="144"/>
      <c r="AL63" s="144"/>
      <c r="AM63" s="144"/>
      <c r="AN63" s="144"/>
      <c r="AO63" s="144"/>
      <c r="AP63" s="144"/>
      <c r="AQ63" s="144"/>
      <c r="AR63" s="144"/>
    </row>
    <row r="64" spans="1:44" s="84" customFormat="1" ht="12" customHeight="1" thickBot="1">
      <c r="A64" s="2"/>
      <c r="B64" s="2"/>
      <c r="C64" s="2"/>
      <c r="D64" s="202"/>
      <c r="E64" s="2"/>
      <c r="F64" s="109"/>
      <c r="G64" s="2"/>
      <c r="H64" s="2"/>
      <c r="I64" s="109"/>
      <c r="J64" s="2"/>
      <c r="K64" s="2"/>
      <c r="L64" s="109"/>
      <c r="M64" s="2"/>
      <c r="N64" s="2"/>
      <c r="O64" s="109"/>
      <c r="P64" s="2"/>
      <c r="Q64" s="2"/>
      <c r="R64" s="2"/>
      <c r="S64" s="2"/>
      <c r="T64" s="2"/>
      <c r="U64" s="2"/>
      <c r="V64" s="2"/>
      <c r="W64" s="2"/>
      <c r="X64" s="141"/>
      <c r="Y64" s="141"/>
      <c r="Z64" s="246" t="s">
        <v>19</v>
      </c>
      <c r="AA64" s="247" t="s">
        <v>104</v>
      </c>
      <c r="AB64" s="247" t="s">
        <v>105</v>
      </c>
      <c r="AC64" s="247" t="s">
        <v>106</v>
      </c>
      <c r="AD64" s="247" t="s">
        <v>107</v>
      </c>
      <c r="AE64" s="247" t="s">
        <v>108</v>
      </c>
      <c r="AF64" s="247" t="s">
        <v>109</v>
      </c>
      <c r="AG64" s="247" t="s">
        <v>110</v>
      </c>
      <c r="AH64" s="205" t="s">
        <v>151</v>
      </c>
      <c r="AI64" s="237" t="s">
        <v>152</v>
      </c>
      <c r="AJ64" s="144"/>
      <c r="AK64" s="144"/>
      <c r="AL64" s="144"/>
      <c r="AM64" s="144"/>
      <c r="AN64" s="236" t="s">
        <v>159</v>
      </c>
      <c r="AO64" s="236">
        <v>2018</v>
      </c>
      <c r="AP64" s="236">
        <v>50</v>
      </c>
      <c r="AQ64" s="144"/>
      <c r="AR64" s="144"/>
    </row>
    <row r="65" spans="1:44" s="84" customFormat="1" ht="12" customHeight="1" thickBot="1">
      <c r="A65" s="2"/>
      <c r="B65" s="2"/>
      <c r="C65" s="2"/>
      <c r="D65" s="205"/>
      <c r="E65" s="2"/>
      <c r="F65" s="109"/>
      <c r="G65" s="2"/>
      <c r="H65" s="2"/>
      <c r="I65" s="109"/>
      <c r="J65" s="2"/>
      <c r="K65" s="2"/>
      <c r="L65" s="109"/>
      <c r="M65" s="2"/>
      <c r="N65" s="2"/>
      <c r="O65" s="109"/>
      <c r="P65" s="2"/>
      <c r="Q65" s="2"/>
      <c r="R65" s="2"/>
      <c r="S65" s="2"/>
      <c r="T65" s="2"/>
      <c r="U65" s="2"/>
      <c r="V65" s="2"/>
      <c r="W65" s="2"/>
      <c r="X65" s="141"/>
      <c r="Y65" s="141"/>
      <c r="Z65" s="280" t="s">
        <v>111</v>
      </c>
      <c r="AA65" s="281">
        <v>1.942</v>
      </c>
      <c r="AB65" s="281">
        <v>1.942</v>
      </c>
      <c r="AC65" s="281">
        <v>1.935</v>
      </c>
      <c r="AD65" s="281">
        <v>1.928</v>
      </c>
      <c r="AE65" s="281">
        <v>1.921</v>
      </c>
      <c r="AF65" s="282" t="s">
        <v>112</v>
      </c>
      <c r="AG65" s="282" t="s">
        <v>113</v>
      </c>
      <c r="AH65" s="141">
        <f aca="true" t="shared" si="2" ref="AH65:AH79">IF(COUNTIF($D$39:$D$57,$Z65)&gt;=1,"",ROW())</f>
        <v>65</v>
      </c>
      <c r="AI65" s="144" t="str">
        <f aca="true" t="shared" si="3" ref="AI65:AI79">IF(ROW(Z65)-ROW(Z$65)+1&gt;COUNT(AH$65:AH$79),"",INDEX(Z$1:Z$65536,SMALL(AH$65:AH$79,1+ROW(Z65)-ROW(Z$65))))</f>
        <v>Ammonia</v>
      </c>
      <c r="AJ65" s="144"/>
      <c r="AK65" s="144"/>
      <c r="AL65" s="144"/>
      <c r="AM65" s="144"/>
      <c r="AN65" s="236" t="s">
        <v>160</v>
      </c>
      <c r="AO65" s="236">
        <v>2019</v>
      </c>
      <c r="AP65" s="236">
        <v>45</v>
      </c>
      <c r="AQ65" s="144"/>
      <c r="AR65" s="144"/>
    </row>
    <row r="66" spans="1:44" s="3" customFormat="1" ht="12" customHeight="1" thickBot="1">
      <c r="A66" s="2"/>
      <c r="B66" s="2"/>
      <c r="C66" s="2"/>
      <c r="D66" s="202"/>
      <c r="E66" s="2"/>
      <c r="F66" s="109"/>
      <c r="G66" s="2"/>
      <c r="H66" s="2"/>
      <c r="I66" s="109"/>
      <c r="J66" s="2"/>
      <c r="K66" s="2"/>
      <c r="L66" s="109"/>
      <c r="M66" s="2"/>
      <c r="N66" s="2"/>
      <c r="O66" s="109"/>
      <c r="P66" s="2"/>
      <c r="Q66" s="2"/>
      <c r="R66" s="2"/>
      <c r="S66" s="2"/>
      <c r="T66" s="2"/>
      <c r="U66" s="2"/>
      <c r="V66" s="2"/>
      <c r="W66" s="2"/>
      <c r="X66" s="141"/>
      <c r="Y66" s="141"/>
      <c r="Z66" s="280" t="s">
        <v>114</v>
      </c>
      <c r="AA66" s="281">
        <v>0.326</v>
      </c>
      <c r="AB66" s="281">
        <v>0.326</v>
      </c>
      <c r="AC66" s="281">
        <v>0.325</v>
      </c>
      <c r="AD66" s="281">
        <v>0.324</v>
      </c>
      <c r="AE66" s="281">
        <v>0.323</v>
      </c>
      <c r="AF66" s="282" t="s">
        <v>115</v>
      </c>
      <c r="AG66" s="282" t="s">
        <v>113</v>
      </c>
      <c r="AH66" s="141">
        <f t="shared" si="2"/>
        <v>66</v>
      </c>
      <c r="AI66" s="144" t="str">
        <f t="shared" si="3"/>
        <v>Ammonium nitrate</v>
      </c>
      <c r="AJ66" s="140"/>
      <c r="AK66" s="140"/>
      <c r="AL66" s="140"/>
      <c r="AM66" s="140"/>
      <c r="AN66" s="236" t="s">
        <v>161</v>
      </c>
      <c r="AO66" s="140">
        <v>2020</v>
      </c>
      <c r="AP66" s="140">
        <v>40</v>
      </c>
      <c r="AQ66" s="140"/>
      <c r="AR66" s="140"/>
    </row>
    <row r="67" spans="1:44" s="3" customFormat="1" ht="12" customHeight="1" thickBot="1">
      <c r="A67" s="2"/>
      <c r="B67" s="2"/>
      <c r="C67" s="2"/>
      <c r="D67" s="2"/>
      <c r="E67" s="2"/>
      <c r="F67" s="109"/>
      <c r="G67" s="2"/>
      <c r="H67" s="2"/>
      <c r="I67" s="109"/>
      <c r="J67" s="2"/>
      <c r="K67" s="2"/>
      <c r="L67" s="109"/>
      <c r="M67" s="2"/>
      <c r="N67" s="2"/>
      <c r="O67" s="109"/>
      <c r="P67" s="2"/>
      <c r="Q67" s="2"/>
      <c r="R67" s="2"/>
      <c r="S67" s="2"/>
      <c r="T67" s="2"/>
      <c r="U67" s="2"/>
      <c r="V67" s="2"/>
      <c r="W67" s="2"/>
      <c r="X67" s="141"/>
      <c r="Y67" s="141"/>
      <c r="Z67" s="280" t="s">
        <v>116</v>
      </c>
      <c r="AA67" s="281">
        <v>0.07053</v>
      </c>
      <c r="AB67" s="281">
        <v>0.07053</v>
      </c>
      <c r="AC67" s="281">
        <v>0.06982</v>
      </c>
      <c r="AD67" s="281">
        <v>0.06911</v>
      </c>
      <c r="AE67" s="281">
        <v>0.0684</v>
      </c>
      <c r="AF67" s="282" t="s">
        <v>117</v>
      </c>
      <c r="AG67" s="282" t="s">
        <v>113</v>
      </c>
      <c r="AH67" s="141">
        <f t="shared" si="2"/>
        <v>67</v>
      </c>
      <c r="AI67" s="144" t="str">
        <f t="shared" si="3"/>
        <v>Bituminous coal</v>
      </c>
      <c r="AJ67" s="140"/>
      <c r="AK67" s="140"/>
      <c r="AL67" s="140"/>
      <c r="AM67" s="140"/>
      <c r="AN67" s="236" t="s">
        <v>162</v>
      </c>
      <c r="AO67" s="140">
        <v>2021</v>
      </c>
      <c r="AP67" s="140"/>
      <c r="AQ67" s="140"/>
      <c r="AR67" s="140"/>
    </row>
    <row r="68" spans="24:44" ht="12" customHeight="1" thickBot="1">
      <c r="X68" s="141"/>
      <c r="Y68" s="141"/>
      <c r="Z68" s="280" t="s">
        <v>118</v>
      </c>
      <c r="AA68" s="281">
        <v>0.7853</v>
      </c>
      <c r="AB68" s="281">
        <v>0.7853</v>
      </c>
      <c r="AC68" s="281">
        <v>0.7823</v>
      </c>
      <c r="AD68" s="281">
        <v>0.7793</v>
      </c>
      <c r="AE68" s="281">
        <v>0.7763</v>
      </c>
      <c r="AF68" s="282" t="s">
        <v>119</v>
      </c>
      <c r="AG68" s="282" t="s">
        <v>113</v>
      </c>
      <c r="AH68" s="141">
        <f t="shared" si="2"/>
        <v>68</v>
      </c>
      <c r="AI68" s="144" t="str">
        <f t="shared" si="3"/>
        <v>Cement</v>
      </c>
      <c r="AJ68" s="141"/>
      <c r="AK68" s="141"/>
      <c r="AL68" s="141"/>
      <c r="AM68" s="141"/>
      <c r="AN68" s="141"/>
      <c r="AO68" s="141"/>
      <c r="AP68" s="141"/>
      <c r="AQ68" s="141"/>
      <c r="AR68" s="141"/>
    </row>
    <row r="69" spans="1:44" s="3" customFormat="1" ht="12" customHeight="1" thickBot="1">
      <c r="A69" s="2"/>
      <c r="B69" s="2"/>
      <c r="C69" s="2"/>
      <c r="D69" s="2"/>
      <c r="E69" s="2"/>
      <c r="F69" s="109"/>
      <c r="G69" s="2"/>
      <c r="H69" s="2"/>
      <c r="I69" s="109"/>
      <c r="J69" s="2"/>
      <c r="K69" s="2"/>
      <c r="L69" s="109"/>
      <c r="M69" s="2"/>
      <c r="N69" s="2"/>
      <c r="O69" s="109"/>
      <c r="P69" s="2"/>
      <c r="Q69" s="2"/>
      <c r="R69" s="2"/>
      <c r="S69" s="2"/>
      <c r="T69" s="2"/>
      <c r="U69" s="2"/>
      <c r="V69" s="2"/>
      <c r="W69" s="2"/>
      <c r="X69" s="141"/>
      <c r="Y69" s="141"/>
      <c r="Z69" s="280" t="s">
        <v>120</v>
      </c>
      <c r="AA69" s="281">
        <v>0.37</v>
      </c>
      <c r="AB69" s="281">
        <v>0.37</v>
      </c>
      <c r="AC69" s="281">
        <v>0.3663</v>
      </c>
      <c r="AD69" s="281">
        <v>0.3626</v>
      </c>
      <c r="AE69" s="281">
        <v>0.3589</v>
      </c>
      <c r="AF69" s="282" t="s">
        <v>121</v>
      </c>
      <c r="AG69" s="282" t="s">
        <v>122</v>
      </c>
      <c r="AH69" s="141">
        <f t="shared" si="2"/>
        <v>69</v>
      </c>
      <c r="AI69" s="144" t="str">
        <f t="shared" si="3"/>
        <v>Electricity</v>
      </c>
      <c r="AJ69" s="140"/>
      <c r="AK69" s="140"/>
      <c r="AL69" s="140"/>
      <c r="AM69" s="140"/>
      <c r="AN69" s="140"/>
      <c r="AO69" s="140"/>
      <c r="AP69" s="248">
        <f>IF(QYear=2018,AP64,IF(QYear=2019,AP65,AP66))</f>
        <v>45</v>
      </c>
      <c r="AQ69" s="140"/>
      <c r="AR69" s="140"/>
    </row>
    <row r="70" spans="24:44" ht="23.25" thickBot="1">
      <c r="X70" s="141"/>
      <c r="Y70" s="141"/>
      <c r="Z70" s="280" t="s">
        <v>183</v>
      </c>
      <c r="AA70" s="281">
        <v>0.4946</v>
      </c>
      <c r="AB70" s="281">
        <v>0.4946</v>
      </c>
      <c r="AC70" s="281">
        <v>0.4921</v>
      </c>
      <c r="AD70" s="281">
        <v>0.4896</v>
      </c>
      <c r="AE70" s="281">
        <v>0.4871</v>
      </c>
      <c r="AF70" s="282" t="s">
        <v>184</v>
      </c>
      <c r="AG70" s="282" t="s">
        <v>113</v>
      </c>
      <c r="AH70" s="141">
        <f t="shared" si="2"/>
        <v>70</v>
      </c>
      <c r="AI70" s="144" t="str">
        <f t="shared" si="3"/>
        <v>Ethylene glycol</v>
      </c>
      <c r="AJ70" s="141"/>
      <c r="AK70" s="141"/>
      <c r="AL70" s="141"/>
      <c r="AM70" s="141"/>
      <c r="AN70" s="141"/>
      <c r="AO70" s="141"/>
      <c r="AP70" s="141"/>
      <c r="AQ70" s="141"/>
      <c r="AR70" s="141"/>
    </row>
    <row r="71" spans="24:44" ht="34.5" thickBot="1">
      <c r="X71" s="141"/>
      <c r="Y71" s="141"/>
      <c r="Z71" s="280" t="s">
        <v>123</v>
      </c>
      <c r="AA71" s="281">
        <v>0.2032</v>
      </c>
      <c r="AB71" s="281">
        <v>0.2032</v>
      </c>
      <c r="AC71" s="281">
        <v>0.2012</v>
      </c>
      <c r="AD71" s="281">
        <v>0.1992</v>
      </c>
      <c r="AE71" s="281">
        <v>0.1972</v>
      </c>
      <c r="AF71" s="282" t="s">
        <v>132</v>
      </c>
      <c r="AG71" s="282" t="s">
        <v>124</v>
      </c>
      <c r="AH71" s="141">
        <f t="shared" si="2"/>
        <v>71</v>
      </c>
      <c r="AI71" s="144" t="str">
        <f t="shared" si="3"/>
        <v>Hardwood kraft pulp</v>
      </c>
      <c r="AJ71" s="141"/>
      <c r="AK71" s="141"/>
      <c r="AL71" s="141"/>
      <c r="AM71" s="141"/>
      <c r="AN71" s="141"/>
      <c r="AO71" s="141"/>
      <c r="AP71" s="141"/>
      <c r="AQ71" s="141"/>
      <c r="AR71" s="141"/>
    </row>
    <row r="72" spans="24:44" ht="23.25" thickBot="1">
      <c r="X72" s="141"/>
      <c r="Y72" s="141"/>
      <c r="Z72" s="280" t="s">
        <v>185</v>
      </c>
      <c r="AA72" s="281">
        <v>0.485</v>
      </c>
      <c r="AB72" s="281">
        <v>0.485</v>
      </c>
      <c r="AC72" s="281">
        <v>0.4801</v>
      </c>
      <c r="AD72" s="281">
        <v>0.4752</v>
      </c>
      <c r="AE72" s="281">
        <v>0.4703</v>
      </c>
      <c r="AF72" s="282" t="s">
        <v>186</v>
      </c>
      <c r="AG72" s="282" t="s">
        <v>113</v>
      </c>
      <c r="AH72" s="141">
        <f t="shared" si="2"/>
        <v>72</v>
      </c>
      <c r="AI72" s="144" t="str">
        <f t="shared" si="3"/>
        <v>High value chemicals</v>
      </c>
      <c r="AJ72" s="141"/>
      <c r="AK72" s="141"/>
      <c r="AL72" s="141"/>
      <c r="AM72" s="141"/>
      <c r="AN72" s="141"/>
      <c r="AO72" s="141"/>
      <c r="AP72" s="141"/>
      <c r="AQ72" s="141"/>
      <c r="AR72" s="141"/>
    </row>
    <row r="73" spans="24:44" ht="23.25" thickBot="1">
      <c r="X73" s="141"/>
      <c r="Y73" s="141"/>
      <c r="Z73" s="280" t="s">
        <v>125</v>
      </c>
      <c r="AA73" s="281">
        <v>9.068</v>
      </c>
      <c r="AB73" s="281">
        <v>9.068</v>
      </c>
      <c r="AC73" s="281">
        <v>8.997</v>
      </c>
      <c r="AD73" s="281">
        <v>8.886</v>
      </c>
      <c r="AE73" s="281">
        <v>8.795</v>
      </c>
      <c r="AF73" s="282" t="s">
        <v>155</v>
      </c>
      <c r="AG73" s="282" t="s">
        <v>113</v>
      </c>
      <c r="AH73" s="141">
        <f t="shared" si="2"/>
        <v>73</v>
      </c>
      <c r="AI73" s="144" t="str">
        <f t="shared" si="3"/>
        <v>Hydrogen</v>
      </c>
      <c r="AJ73" s="141"/>
      <c r="AK73" s="141"/>
      <c r="AL73" s="141"/>
      <c r="AM73" s="141"/>
      <c r="AN73" s="141"/>
      <c r="AO73" s="141"/>
      <c r="AP73" s="141"/>
      <c r="AQ73" s="141"/>
      <c r="AR73" s="141"/>
    </row>
    <row r="74" spans="24:44" ht="23.25" thickBot="1">
      <c r="X74" s="141"/>
      <c r="Y74" s="141"/>
      <c r="Z74" s="280" t="s">
        <v>126</v>
      </c>
      <c r="AA74" s="281">
        <v>0.06299</v>
      </c>
      <c r="AB74" s="281">
        <v>0.06299</v>
      </c>
      <c r="AC74" s="281">
        <v>0.06236</v>
      </c>
      <c r="AD74" s="281">
        <v>0.06173</v>
      </c>
      <c r="AE74" s="281">
        <v>0.0611</v>
      </c>
      <c r="AF74" s="282" t="s">
        <v>127</v>
      </c>
      <c r="AG74" s="282" t="s">
        <v>128</v>
      </c>
      <c r="AH74" s="141">
        <f t="shared" si="2"/>
        <v>74</v>
      </c>
      <c r="AI74" s="144" t="str">
        <f t="shared" si="3"/>
        <v>Industrial heat</v>
      </c>
      <c r="AJ74" s="141"/>
      <c r="AK74" s="141"/>
      <c r="AL74" s="141"/>
      <c r="AM74" s="141"/>
      <c r="AN74" s="141"/>
      <c r="AO74" s="141"/>
      <c r="AP74" s="141"/>
      <c r="AQ74" s="141"/>
      <c r="AR74" s="141"/>
    </row>
    <row r="75" spans="24:44" ht="23.25" thickBot="1">
      <c r="X75" s="141"/>
      <c r="Y75" s="141"/>
      <c r="Z75" s="280" t="s">
        <v>129</v>
      </c>
      <c r="AA75" s="281">
        <v>0.3504</v>
      </c>
      <c r="AB75" s="281">
        <v>0.3504</v>
      </c>
      <c r="AC75" s="281">
        <v>0.3469</v>
      </c>
      <c r="AD75" s="281">
        <v>0.3434</v>
      </c>
      <c r="AE75" s="281">
        <v>0.3399</v>
      </c>
      <c r="AF75" s="282" t="s">
        <v>130</v>
      </c>
      <c r="AG75" s="282" t="s">
        <v>131</v>
      </c>
      <c r="AH75" s="141">
        <f t="shared" si="2"/>
        <v>75</v>
      </c>
      <c r="AI75" s="144" t="str">
        <f t="shared" si="3"/>
        <v>Oil sands in situ bitumen</v>
      </c>
      <c r="AJ75" s="141"/>
      <c r="AK75" s="141"/>
      <c r="AL75" s="141"/>
      <c r="AM75" s="141"/>
      <c r="AN75" s="141"/>
      <c r="AO75" s="141"/>
      <c r="AP75" s="141"/>
      <c r="AQ75" s="141"/>
      <c r="AR75" s="141"/>
    </row>
    <row r="76" spans="24:44" ht="34.5" thickBot="1">
      <c r="X76" s="141"/>
      <c r="Y76" s="141"/>
      <c r="Z76" s="283" t="s">
        <v>140</v>
      </c>
      <c r="AA76" s="284">
        <v>0.1954</v>
      </c>
      <c r="AB76" s="284">
        <v>0.1954</v>
      </c>
      <c r="AC76" s="284">
        <v>0.1934</v>
      </c>
      <c r="AD76" s="284">
        <v>0.1914</v>
      </c>
      <c r="AE76" s="284">
        <v>0.1894</v>
      </c>
      <c r="AF76" s="284" t="s">
        <v>132</v>
      </c>
      <c r="AG76" s="284" t="s">
        <v>131</v>
      </c>
      <c r="AH76" s="141">
        <f t="shared" si="2"/>
        <v>76</v>
      </c>
      <c r="AI76" s="144" t="str">
        <f t="shared" si="3"/>
        <v>Oil sands mining bitumen</v>
      </c>
      <c r="AJ76" s="141"/>
      <c r="AK76" s="141"/>
      <c r="AL76" s="141"/>
      <c r="AM76" s="141"/>
      <c r="AN76" s="141"/>
      <c r="AO76" s="141"/>
      <c r="AP76" s="141"/>
      <c r="AQ76" s="141"/>
      <c r="AR76" s="141"/>
    </row>
    <row r="77" spans="24:44" ht="57" thickBot="1">
      <c r="X77" s="141"/>
      <c r="Y77" s="141"/>
      <c r="Z77" s="284" t="s">
        <v>133</v>
      </c>
      <c r="AA77" s="284">
        <v>3.831</v>
      </c>
      <c r="AB77" s="284">
        <v>3.831</v>
      </c>
      <c r="AC77" s="284">
        <v>3.793</v>
      </c>
      <c r="AD77" s="284">
        <v>3.755</v>
      </c>
      <c r="AE77" s="284">
        <v>3.717</v>
      </c>
      <c r="AF77" s="284" t="s">
        <v>134</v>
      </c>
      <c r="AG77" s="285" t="s">
        <v>144</v>
      </c>
      <c r="AH77" s="141">
        <f t="shared" si="2"/>
        <v>77</v>
      </c>
      <c r="AI77" s="144" t="str">
        <f t="shared" si="3"/>
        <v>Refining</v>
      </c>
      <c r="AJ77" s="141"/>
      <c r="AK77" s="141"/>
      <c r="AL77" s="141"/>
      <c r="AM77" s="141"/>
      <c r="AN77" s="141"/>
      <c r="AO77" s="141"/>
      <c r="AP77" s="141"/>
      <c r="AQ77" s="141"/>
      <c r="AR77" s="141"/>
    </row>
    <row r="78" spans="24:44" ht="34.5" thickBot="1">
      <c r="X78" s="141"/>
      <c r="Y78" s="141"/>
      <c r="Z78" s="285" t="s">
        <v>135</v>
      </c>
      <c r="AA78" s="284">
        <v>0.3015</v>
      </c>
      <c r="AB78" s="284">
        <v>0.3015</v>
      </c>
      <c r="AC78" s="284">
        <v>0.2985</v>
      </c>
      <c r="AD78" s="284">
        <v>0.2955</v>
      </c>
      <c r="AE78" s="284">
        <v>0.2925</v>
      </c>
      <c r="AF78" s="286" t="s">
        <v>119</v>
      </c>
      <c r="AG78" s="286" t="s">
        <v>124</v>
      </c>
      <c r="AH78" s="141">
        <f t="shared" si="2"/>
        <v>78</v>
      </c>
      <c r="AI78" s="144" t="str">
        <f t="shared" si="3"/>
        <v>Softwood kraft pulp</v>
      </c>
      <c r="AJ78" s="141"/>
      <c r="AK78" s="141"/>
      <c r="AL78" s="141"/>
      <c r="AM78" s="141"/>
      <c r="AN78" s="141"/>
      <c r="AO78" s="141"/>
      <c r="AP78" s="141"/>
      <c r="AQ78" s="141"/>
      <c r="AR78" s="141"/>
    </row>
    <row r="79" spans="24:44" ht="45.75" thickBot="1">
      <c r="X79" s="141"/>
      <c r="Y79" s="141"/>
      <c r="Z79" s="285" t="s">
        <v>187</v>
      </c>
      <c r="AA79" s="284">
        <v>2.451</v>
      </c>
      <c r="AB79" s="284">
        <v>2.451</v>
      </c>
      <c r="AC79" s="284">
        <v>2.426</v>
      </c>
      <c r="AD79" s="284">
        <v>2.402</v>
      </c>
      <c r="AE79" s="284">
        <v>2.377</v>
      </c>
      <c r="AF79" s="286" t="s">
        <v>188</v>
      </c>
      <c r="AG79" s="286" t="s">
        <v>189</v>
      </c>
      <c r="AH79" s="141">
        <f t="shared" si="2"/>
        <v>79</v>
      </c>
      <c r="AI79" s="144" t="str">
        <f t="shared" si="3"/>
        <v>Upgrading</v>
      </c>
      <c r="AJ79" s="141"/>
      <c r="AK79" s="141"/>
      <c r="AL79" s="141"/>
      <c r="AM79" s="141"/>
      <c r="AN79" s="141"/>
      <c r="AO79" s="141"/>
      <c r="AP79" s="141"/>
      <c r="AQ79" s="141"/>
      <c r="AR79" s="141"/>
    </row>
    <row r="80" spans="24:44" ht="11.25">
      <c r="X80" s="141"/>
      <c r="Y80" s="141"/>
      <c r="Z80" s="314" t="s">
        <v>136</v>
      </c>
      <c r="AA80" s="315"/>
      <c r="AB80" s="315"/>
      <c r="AC80" s="315"/>
      <c r="AD80" s="315"/>
      <c r="AE80" s="315"/>
      <c r="AF80" s="315"/>
      <c r="AG80" s="316"/>
      <c r="AH80" s="141"/>
      <c r="AI80" s="141"/>
      <c r="AJ80" s="141"/>
      <c r="AK80" s="141"/>
      <c r="AL80" s="141"/>
      <c r="AM80" s="141"/>
      <c r="AN80" s="141"/>
      <c r="AO80" s="141"/>
      <c r="AP80" s="141"/>
      <c r="AQ80" s="141"/>
      <c r="AR80" s="141"/>
    </row>
    <row r="81" spans="24:44" ht="11.25">
      <c r="X81" s="141"/>
      <c r="Y81" s="141"/>
      <c r="Z81" s="309" t="s">
        <v>137</v>
      </c>
      <c r="AA81" s="310"/>
      <c r="AB81" s="310"/>
      <c r="AC81" s="310"/>
      <c r="AD81" s="310"/>
      <c r="AE81" s="310"/>
      <c r="AF81" s="310"/>
      <c r="AG81" s="311"/>
      <c r="AH81" s="141"/>
      <c r="AI81" s="141"/>
      <c r="AJ81" s="141"/>
      <c r="AK81" s="141"/>
      <c r="AL81" s="141"/>
      <c r="AM81" s="141"/>
      <c r="AN81" s="141"/>
      <c r="AO81" s="141"/>
      <c r="AP81" s="141"/>
      <c r="AQ81" s="141"/>
      <c r="AR81" s="141"/>
    </row>
    <row r="82" spans="24:44" ht="11.25">
      <c r="X82" s="141"/>
      <c r="Y82" s="141"/>
      <c r="Z82" s="309" t="s">
        <v>138</v>
      </c>
      <c r="AA82" s="310"/>
      <c r="AB82" s="310"/>
      <c r="AC82" s="310"/>
      <c r="AD82" s="310"/>
      <c r="AE82" s="310"/>
      <c r="AF82" s="310"/>
      <c r="AG82" s="311"/>
      <c r="AH82" s="141"/>
      <c r="AI82" s="141"/>
      <c r="AJ82" s="141"/>
      <c r="AK82" s="141"/>
      <c r="AL82" s="141"/>
      <c r="AM82" s="141"/>
      <c r="AN82" s="141"/>
      <c r="AO82" s="141"/>
      <c r="AP82" s="141"/>
      <c r="AQ82" s="141"/>
      <c r="AR82" s="141"/>
    </row>
    <row r="83" spans="24:44" ht="12" thickBot="1">
      <c r="X83" s="141"/>
      <c r="Y83" s="141"/>
      <c r="Z83" s="306" t="s">
        <v>139</v>
      </c>
      <c r="AA83" s="307"/>
      <c r="AB83" s="307"/>
      <c r="AC83" s="307"/>
      <c r="AD83" s="307"/>
      <c r="AE83" s="307"/>
      <c r="AF83" s="307"/>
      <c r="AG83" s="308"/>
      <c r="AH83" s="141"/>
      <c r="AI83" s="141"/>
      <c r="AJ83" s="141"/>
      <c r="AK83" s="141"/>
      <c r="AL83" s="141"/>
      <c r="AM83" s="141"/>
      <c r="AN83" s="141"/>
      <c r="AO83" s="141"/>
      <c r="AP83" s="141"/>
      <c r="AQ83" s="141"/>
      <c r="AR83" s="141"/>
    </row>
    <row r="84" spans="24:44" ht="11.25">
      <c r="X84" s="141"/>
      <c r="Y84" s="141"/>
      <c r="AA84" s="141"/>
      <c r="AB84" s="141"/>
      <c r="AC84" s="141"/>
      <c r="AD84" s="141"/>
      <c r="AE84" s="141"/>
      <c r="AF84" s="141"/>
      <c r="AG84" s="141"/>
      <c r="AH84" s="141"/>
      <c r="AI84" s="141"/>
      <c r="AJ84" s="141"/>
      <c r="AK84" s="141"/>
      <c r="AL84" s="141"/>
      <c r="AM84" s="141"/>
      <c r="AN84" s="141"/>
      <c r="AO84" s="141"/>
      <c r="AP84" s="141"/>
      <c r="AQ84" s="141"/>
      <c r="AR84" s="141"/>
    </row>
    <row r="85" spans="24:44" ht="11.25">
      <c r="X85" s="141"/>
      <c r="Y85" s="141"/>
      <c r="AA85" s="141"/>
      <c r="AB85" s="141"/>
      <c r="AC85" s="141"/>
      <c r="AD85" s="141"/>
      <c r="AE85" s="141"/>
      <c r="AF85" s="141"/>
      <c r="AG85" s="141"/>
      <c r="AH85" s="141"/>
      <c r="AI85" s="141"/>
      <c r="AJ85" s="141"/>
      <c r="AK85" s="141"/>
      <c r="AL85" s="141"/>
      <c r="AM85" s="141"/>
      <c r="AN85" s="141"/>
      <c r="AO85" s="141"/>
      <c r="AP85" s="141"/>
      <c r="AQ85" s="141"/>
      <c r="AR85" s="141"/>
    </row>
    <row r="86" spans="24:44" ht="11.25">
      <c r="X86" s="141"/>
      <c r="Y86" s="141"/>
      <c r="Z86" s="205" t="s">
        <v>156</v>
      </c>
      <c r="AA86" s="141">
        <f>AA87+AA88</f>
        <v>0</v>
      </c>
      <c r="AB86" s="141"/>
      <c r="AC86" s="141"/>
      <c r="AD86" s="141"/>
      <c r="AE86" s="141"/>
      <c r="AF86" s="141"/>
      <c r="AG86" s="141"/>
      <c r="AH86" s="141"/>
      <c r="AI86" s="141"/>
      <c r="AJ86" s="141"/>
      <c r="AK86" s="141"/>
      <c r="AL86" s="141"/>
      <c r="AM86" s="141"/>
      <c r="AN86" s="141"/>
      <c r="AO86" s="141"/>
      <c r="AP86" s="141"/>
      <c r="AQ86" s="141"/>
      <c r="AR86" s="141"/>
    </row>
    <row r="87" spans="24:44" ht="11.25">
      <c r="X87" s="141"/>
      <c r="Y87" s="141"/>
      <c r="Z87" s="205" t="s">
        <v>157</v>
      </c>
      <c r="AA87" s="141">
        <f>IF('Section A1'!B13="324110",1,0)</f>
        <v>0</v>
      </c>
      <c r="AB87" s="141"/>
      <c r="AC87" s="141"/>
      <c r="AD87" s="141"/>
      <c r="AE87" s="141"/>
      <c r="AF87" s="141"/>
      <c r="AG87" s="141"/>
      <c r="AH87" s="141"/>
      <c r="AI87" s="141"/>
      <c r="AJ87" s="141"/>
      <c r="AK87" s="141"/>
      <c r="AL87" s="141"/>
      <c r="AM87" s="141"/>
      <c r="AN87" s="141"/>
      <c r="AO87" s="141"/>
      <c r="AP87" s="141"/>
      <c r="AQ87" s="141"/>
      <c r="AR87" s="141"/>
    </row>
    <row r="88" spans="24:44" ht="11.25">
      <c r="X88" s="141"/>
      <c r="Y88" s="141"/>
      <c r="Z88" s="205" t="s">
        <v>19</v>
      </c>
      <c r="AA88" s="287">
        <f>(COUNTIF('Section B'!D39:D57,"Refining"))+(COUNTIF('Section B'!D39:D57,"Upgrading"))</f>
        <v>0</v>
      </c>
      <c r="AB88" s="141"/>
      <c r="AC88" s="141"/>
      <c r="AD88" s="141"/>
      <c r="AE88" s="141"/>
      <c r="AF88" s="141"/>
      <c r="AG88" s="141"/>
      <c r="AH88" s="141"/>
      <c r="AI88" s="141"/>
      <c r="AJ88" s="141"/>
      <c r="AK88" s="141"/>
      <c r="AL88" s="141"/>
      <c r="AM88" s="141"/>
      <c r="AN88" s="141"/>
      <c r="AO88" s="141"/>
      <c r="AP88" s="141"/>
      <c r="AQ88" s="141"/>
      <c r="AR88" s="141"/>
    </row>
    <row r="89" spans="24:44" ht="11.25">
      <c r="X89" s="141"/>
      <c r="Y89" s="141"/>
      <c r="AA89" s="141"/>
      <c r="AB89" s="141"/>
      <c r="AC89" s="141"/>
      <c r="AD89" s="141"/>
      <c r="AE89" s="141"/>
      <c r="AF89" s="141"/>
      <c r="AG89" s="141"/>
      <c r="AH89" s="141"/>
      <c r="AI89" s="141"/>
      <c r="AJ89" s="141"/>
      <c r="AK89" s="141"/>
      <c r="AL89" s="141"/>
      <c r="AM89" s="141"/>
      <c r="AN89" s="141"/>
      <c r="AO89" s="141"/>
      <c r="AP89" s="141"/>
      <c r="AQ89" s="141"/>
      <c r="AR89" s="141"/>
    </row>
    <row r="90" spans="24:44" ht="11.25">
      <c r="X90" s="141"/>
      <c r="Y90" s="141"/>
      <c r="AA90" s="141"/>
      <c r="AB90" s="141"/>
      <c r="AC90" s="141"/>
      <c r="AD90" s="141"/>
      <c r="AE90" s="141"/>
      <c r="AF90" s="141"/>
      <c r="AG90" s="141"/>
      <c r="AH90" s="141"/>
      <c r="AI90" s="141"/>
      <c r="AJ90" s="141"/>
      <c r="AK90" s="141"/>
      <c r="AL90" s="141"/>
      <c r="AM90" s="141"/>
      <c r="AN90" s="141"/>
      <c r="AO90" s="141"/>
      <c r="AP90" s="141"/>
      <c r="AQ90" s="141"/>
      <c r="AR90" s="141"/>
    </row>
    <row r="91" spans="24:44" ht="11.25">
      <c r="X91" s="141"/>
      <c r="Y91" s="141"/>
      <c r="AA91" s="141"/>
      <c r="AB91" s="141"/>
      <c r="AC91" s="141"/>
      <c r="AD91" s="141"/>
      <c r="AE91" s="141"/>
      <c r="AF91" s="141"/>
      <c r="AG91" s="141"/>
      <c r="AH91" s="141"/>
      <c r="AI91" s="141"/>
      <c r="AJ91" s="141"/>
      <c r="AK91" s="141"/>
      <c r="AL91" s="141"/>
      <c r="AM91" s="141"/>
      <c r="AN91" s="141"/>
      <c r="AO91" s="141"/>
      <c r="AP91" s="141"/>
      <c r="AQ91" s="141"/>
      <c r="AR91" s="141"/>
    </row>
    <row r="92" spans="24:44" ht="33.75" customHeight="1">
      <c r="X92" s="141"/>
      <c r="Y92" s="141"/>
      <c r="AA92" s="141"/>
      <c r="AB92" s="141"/>
      <c r="AC92" s="141"/>
      <c r="AD92" s="141"/>
      <c r="AE92" s="141"/>
      <c r="AF92" s="141"/>
      <c r="AG92" s="141"/>
      <c r="AH92" s="141"/>
      <c r="AI92" s="141"/>
      <c r="AJ92" s="141"/>
      <c r="AK92" s="141"/>
      <c r="AL92" s="141"/>
      <c r="AM92" s="141"/>
      <c r="AN92" s="141"/>
      <c r="AO92" s="141"/>
      <c r="AP92" s="141"/>
      <c r="AQ92" s="141"/>
      <c r="AR92" s="141"/>
    </row>
    <row r="93" ht="13.5" customHeight="1"/>
    <row r="96" ht="11.25" customHeight="1"/>
    <row r="97" ht="11.25" customHeight="1"/>
    <row r="98" ht="11.25" customHeight="1"/>
    <row r="99" ht="12" customHeight="1"/>
  </sheetData>
  <sheetProtection password="EBAD" sheet="1" objects="1" scenarios="1"/>
  <mergeCells count="11">
    <mergeCell ref="A1:W1"/>
    <mergeCell ref="B59:V59"/>
    <mergeCell ref="R32:S32"/>
    <mergeCell ref="R30:S30"/>
    <mergeCell ref="Z83:AG83"/>
    <mergeCell ref="Z82:AG82"/>
    <mergeCell ref="Z81:AG81"/>
    <mergeCell ref="R37:R38"/>
    <mergeCell ref="T37:T38"/>
    <mergeCell ref="V37:V38"/>
    <mergeCell ref="Z80:AG80"/>
  </mergeCells>
  <dataValidations count="5">
    <dataValidation type="list" allowBlank="1" showInputMessage="1" sqref="D65:D66">
      <formula1>$Z$65:$Z$79</formula1>
    </dataValidation>
    <dataValidation type="list" allowBlank="1" showInputMessage="1" sqref="D39 D41 D43 D45 D47 D49 D51 D53 D55 D57">
      <formula1>NameCheck</formula1>
    </dataValidation>
    <dataValidation type="decimal" operator="greaterThanOrEqual" allowBlank="1" showInputMessage="1" showErrorMessage="1" error="Value is below the limits established in the CCIR." sqref="O30">
      <formula1>AP69</formula1>
    </dataValidation>
    <dataValidation allowBlank="1" showInputMessage="1" showErrorMessage="1" prompt="Select the year from the dropdown box." sqref="E5"/>
    <dataValidation allowBlank="1" showInputMessage="1" showErrorMessage="1" prompt="Select the reporting period from the dropdown box." sqref="E7"/>
  </dataValidations>
  <printOptions/>
  <pageMargins left="0.25" right="0.25" top="0.5" bottom="0.5" header="0.25" footer="0.25"/>
  <pageSetup fitToHeight="1" fitToWidth="1" horizontalDpi="600" verticalDpi="600" orientation="landscape" paperSize="5" scale="91" r:id="rId3"/>
  <headerFooter alignWithMargins="0">
    <oddHeader>&amp;C&amp;F</oddHeader>
    <oddFooter>&amp;C&amp;A&amp;RPage &amp;P</oddFooter>
  </headerFooter>
  <ignoredErrors>
    <ignoredError sqref="R39" unlockedFormula="1"/>
  </ignoredErrors>
  <legacyDrawing r:id="rId2"/>
</worksheet>
</file>

<file path=xl/worksheets/sheet5.xml><?xml version="1.0" encoding="utf-8"?>
<worksheet xmlns="http://schemas.openxmlformats.org/spreadsheetml/2006/main" xmlns:r="http://schemas.openxmlformats.org/officeDocument/2006/relationships">
  <sheetPr codeName="Sheet21"/>
  <dimension ref="A1:O33"/>
  <sheetViews>
    <sheetView zoomScalePageLayoutView="0" workbookViewId="0" topLeftCell="A1">
      <selection activeCell="U27" sqref="U27"/>
    </sheetView>
  </sheetViews>
  <sheetFormatPr defaultColWidth="9.140625" defaultRowHeight="12.75"/>
  <cols>
    <col min="1" max="1" width="1.57421875" style="46" customWidth="1"/>
    <col min="2" max="2" width="2.28125" style="46" customWidth="1"/>
    <col min="3" max="3" width="24.421875" style="46" customWidth="1"/>
    <col min="4" max="4" width="1.7109375" style="46" customWidth="1"/>
    <col min="5" max="5" width="18.7109375" style="46" customWidth="1"/>
    <col min="6" max="6" width="1.7109375" style="46" customWidth="1"/>
    <col min="7" max="7" width="18.7109375" style="46" customWidth="1"/>
    <col min="8" max="8" width="1.7109375" style="46" customWidth="1"/>
    <col min="9" max="9" width="18.7109375" style="46" customWidth="1"/>
    <col min="10" max="10" width="1.7109375" style="46" customWidth="1"/>
    <col min="11" max="11" width="18.7109375" style="46" customWidth="1"/>
    <col min="12" max="12" width="14.140625" style="46" customWidth="1"/>
    <col min="13" max="13" width="1.57421875" style="46" customWidth="1"/>
    <col min="14" max="14" width="0.85546875" style="46" customWidth="1"/>
    <col min="15" max="16" width="9.140625" style="46" customWidth="1"/>
    <col min="17" max="16384" width="9.140625" style="46" customWidth="1"/>
  </cols>
  <sheetData>
    <row r="1" spans="1:13" ht="4.5" customHeight="1" thickBot="1">
      <c r="A1" s="343"/>
      <c r="B1" s="343"/>
      <c r="C1" s="343"/>
      <c r="D1" s="343"/>
      <c r="E1" s="343"/>
      <c r="F1" s="343"/>
      <c r="G1" s="343"/>
      <c r="H1" s="343"/>
      <c r="I1" s="343"/>
      <c r="J1" s="343"/>
      <c r="K1" s="343"/>
      <c r="L1" s="343"/>
      <c r="M1" s="16"/>
    </row>
    <row r="2" spans="1:13" ht="24" customHeight="1">
      <c r="A2" s="344" t="s">
        <v>100</v>
      </c>
      <c r="B2" s="345"/>
      <c r="C2" s="346"/>
      <c r="D2" s="346"/>
      <c r="E2" s="346"/>
      <c r="F2" s="346"/>
      <c r="G2" s="346"/>
      <c r="H2" s="346"/>
      <c r="I2" s="346"/>
      <c r="J2" s="346"/>
      <c r="K2" s="346"/>
      <c r="L2" s="346"/>
      <c r="M2" s="249"/>
    </row>
    <row r="3" spans="1:13" ht="6" customHeight="1">
      <c r="A3" s="24"/>
      <c r="B3" s="123"/>
      <c r="C3" s="14"/>
      <c r="D3" s="14"/>
      <c r="E3" s="14"/>
      <c r="F3" s="14"/>
      <c r="G3" s="14"/>
      <c r="H3" s="14"/>
      <c r="I3" s="14"/>
      <c r="J3" s="14"/>
      <c r="K3" s="16"/>
      <c r="L3" s="16"/>
      <c r="M3" s="45"/>
    </row>
    <row r="4" spans="1:13" s="182" customFormat="1" ht="15" customHeight="1">
      <c r="A4" s="157"/>
      <c r="B4" s="158" t="s">
        <v>101</v>
      </c>
      <c r="C4" s="158"/>
      <c r="D4" s="159"/>
      <c r="E4" s="159"/>
      <c r="F4" s="159"/>
      <c r="G4" s="159"/>
      <c r="H4" s="159"/>
      <c r="I4" s="159"/>
      <c r="J4" s="159"/>
      <c r="K4" s="159"/>
      <c r="L4" s="159"/>
      <c r="M4" s="160"/>
    </row>
    <row r="5" spans="1:13" ht="13.5" customHeight="1">
      <c r="A5" s="24"/>
      <c r="B5" s="14" t="s">
        <v>38</v>
      </c>
      <c r="C5" s="14"/>
      <c r="D5" s="14"/>
      <c r="E5" s="14"/>
      <c r="F5" s="14"/>
      <c r="G5" s="14" t="s">
        <v>3</v>
      </c>
      <c r="H5" s="14"/>
      <c r="I5" s="14"/>
      <c r="J5" s="14"/>
      <c r="K5" s="16"/>
      <c r="L5" s="16"/>
      <c r="M5" s="45"/>
    </row>
    <row r="6" spans="1:13" ht="15" customHeight="1">
      <c r="A6" s="126"/>
      <c r="B6" s="347">
        <f>'Section A1'!B5:D5</f>
        <v>0</v>
      </c>
      <c r="C6" s="348"/>
      <c r="D6" s="348"/>
      <c r="E6" s="349"/>
      <c r="F6" s="130"/>
      <c r="G6" s="350">
        <f>'Section A1'!B7</f>
        <v>0</v>
      </c>
      <c r="H6" s="351"/>
      <c r="I6" s="352"/>
      <c r="J6" s="142" t="s">
        <v>61</v>
      </c>
      <c r="K6" s="43"/>
      <c r="L6" s="16"/>
      <c r="M6" s="45"/>
    </row>
    <row r="7" spans="1:15" ht="13.5" customHeight="1">
      <c r="A7" s="126"/>
      <c r="B7" s="14" t="s">
        <v>44</v>
      </c>
      <c r="C7" s="14"/>
      <c r="D7" s="14"/>
      <c r="E7" s="14"/>
      <c r="F7" s="14"/>
      <c r="G7" s="43" t="s">
        <v>153</v>
      </c>
      <c r="H7" s="14"/>
      <c r="I7" s="14"/>
      <c r="J7" s="14"/>
      <c r="K7" s="43"/>
      <c r="L7" s="16"/>
      <c r="M7" s="45"/>
      <c r="O7" s="200"/>
    </row>
    <row r="8" spans="1:15" ht="15" customHeight="1">
      <c r="A8" s="44"/>
      <c r="B8" s="353">
        <f>'Section A2'!B5</f>
        <v>0</v>
      </c>
      <c r="C8" s="348"/>
      <c r="D8" s="348"/>
      <c r="E8" s="349"/>
      <c r="F8" s="142"/>
      <c r="G8" s="353">
        <f>QYear</f>
        <v>2019</v>
      </c>
      <c r="H8" s="348"/>
      <c r="I8" s="348"/>
      <c r="J8" s="349"/>
      <c r="K8" s="43"/>
      <c r="L8" s="16"/>
      <c r="M8" s="45"/>
      <c r="O8" s="200"/>
    </row>
    <row r="9" spans="1:13" ht="6" customHeight="1">
      <c r="A9" s="24"/>
      <c r="B9" s="123"/>
      <c r="C9" s="14"/>
      <c r="D9" s="14"/>
      <c r="E9" s="14"/>
      <c r="F9" s="14"/>
      <c r="G9" s="14"/>
      <c r="H9" s="14"/>
      <c r="I9" s="14"/>
      <c r="J9" s="14"/>
      <c r="K9" s="16"/>
      <c r="L9" s="16"/>
      <c r="M9" s="45"/>
    </row>
    <row r="10" spans="1:13" s="182" customFormat="1" ht="15" customHeight="1">
      <c r="A10" s="157"/>
      <c r="B10" s="158" t="s">
        <v>182</v>
      </c>
      <c r="C10" s="158"/>
      <c r="D10" s="158"/>
      <c r="E10" s="159"/>
      <c r="F10" s="159"/>
      <c r="G10" s="159"/>
      <c r="H10" s="159"/>
      <c r="I10" s="159"/>
      <c r="J10" s="159"/>
      <c r="K10" s="159"/>
      <c r="L10" s="159"/>
      <c r="M10" s="160"/>
    </row>
    <row r="11" spans="1:13" ht="6" customHeight="1">
      <c r="A11" s="44"/>
      <c r="B11" s="135"/>
      <c r="C11" s="201"/>
      <c r="D11" s="133"/>
      <c r="E11" s="14"/>
      <c r="F11" s="133"/>
      <c r="G11" s="27"/>
      <c r="H11" s="133"/>
      <c r="I11" s="16"/>
      <c r="J11" s="16"/>
      <c r="K11" s="16"/>
      <c r="L11" s="16"/>
      <c r="M11" s="45"/>
    </row>
    <row r="12" spans="1:13" ht="24" customHeight="1">
      <c r="A12" s="256"/>
      <c r="B12" s="267"/>
      <c r="C12" s="257"/>
      <c r="D12" s="258"/>
      <c r="E12" s="278" t="str">
        <f>"Reporting Period 1"&amp;CHAR(10)&amp;"Jan 01 to Mar 31"</f>
        <v>Reporting Period 1
Jan 01 to Mar 31</v>
      </c>
      <c r="F12" s="259"/>
      <c r="G12" s="278" t="str">
        <f>"Reporting Period 2"&amp;CHAR(10)&amp;"Jan 01 to Jun 30"</f>
        <v>Reporting Period 2
Jan 01 to Jun 30</v>
      </c>
      <c r="H12" s="260"/>
      <c r="I12" s="278" t="str">
        <f>"Reporting Period 3"&amp;CHAR(10)&amp;"Jan 01 to Sep 30"</f>
        <v>Reporting Period 3
Jan 01 to Sep 30</v>
      </c>
      <c r="J12" s="261"/>
      <c r="K12" s="279" t="str">
        <f>"Reporting Period 4"&amp;CHAR(10)&amp;"Jan 01 to Dec 31"</f>
        <v>Reporting Period 4
Jan 01 to Dec 31</v>
      </c>
      <c r="L12" s="26"/>
      <c r="M12" s="262"/>
    </row>
    <row r="13" spans="1:13" s="181" customFormat="1" ht="6" customHeight="1">
      <c r="A13" s="263"/>
      <c r="B13" s="264"/>
      <c r="C13" s="51"/>
      <c r="D13" s="51"/>
      <c r="E13" s="273"/>
      <c r="F13" s="51"/>
      <c r="G13" s="273"/>
      <c r="H13" s="51"/>
      <c r="I13" s="273"/>
      <c r="J13" s="52"/>
      <c r="K13" s="51"/>
      <c r="L13" s="51"/>
      <c r="M13" s="227"/>
    </row>
    <row r="14" spans="1:13" s="181" customFormat="1" ht="13.5" customHeight="1">
      <c r="A14" s="263"/>
      <c r="B14" s="264"/>
      <c r="C14" s="55" t="s">
        <v>102</v>
      </c>
      <c r="D14" s="51"/>
      <c r="E14" s="277">
        <f>'Section B'!F12</f>
        <v>0</v>
      </c>
      <c r="F14" s="53"/>
      <c r="G14" s="277">
        <f>'Section B'!I12</f>
        <v>0</v>
      </c>
      <c r="H14" s="52"/>
      <c r="I14" s="277">
        <f>'Section B'!L12</f>
        <v>0</v>
      </c>
      <c r="J14" s="52"/>
      <c r="K14" s="217">
        <f>'Section B'!O12</f>
        <v>0</v>
      </c>
      <c r="L14" s="265" t="s">
        <v>167</v>
      </c>
      <c r="M14" s="227"/>
    </row>
    <row r="15" spans="1:13" s="181" customFormat="1" ht="6" customHeight="1">
      <c r="A15" s="263"/>
      <c r="B15" s="264"/>
      <c r="C15" s="51"/>
      <c r="D15" s="51"/>
      <c r="E15" s="274"/>
      <c r="F15" s="51"/>
      <c r="G15" s="274"/>
      <c r="H15" s="52"/>
      <c r="I15" s="274"/>
      <c r="J15" s="52"/>
      <c r="K15" s="54"/>
      <c r="L15" s="265"/>
      <c r="M15" s="227"/>
    </row>
    <row r="16" spans="1:13" s="181" customFormat="1" ht="13.5" customHeight="1">
      <c r="A16" s="357" t="s">
        <v>103</v>
      </c>
      <c r="B16" s="358"/>
      <c r="C16" s="358"/>
      <c r="D16" s="51"/>
      <c r="E16" s="275"/>
      <c r="F16" s="51"/>
      <c r="G16" s="275"/>
      <c r="H16" s="52"/>
      <c r="I16" s="275"/>
      <c r="J16" s="52"/>
      <c r="K16" s="216">
        <f>'Section B'!O30</f>
        <v>0</v>
      </c>
      <c r="L16" s="265" t="s">
        <v>83</v>
      </c>
      <c r="M16" s="203"/>
    </row>
    <row r="17" spans="1:13" s="181" customFormat="1" ht="17.25" customHeight="1">
      <c r="A17" s="357"/>
      <c r="B17" s="358"/>
      <c r="C17" s="358"/>
      <c r="D17" s="51"/>
      <c r="E17" s="276"/>
      <c r="F17" s="51"/>
      <c r="G17" s="276"/>
      <c r="H17" s="52"/>
      <c r="I17" s="276"/>
      <c r="J17" s="52"/>
      <c r="K17" s="54"/>
      <c r="L17" s="265"/>
      <c r="M17" s="227"/>
    </row>
    <row r="18" spans="1:13" s="181" customFormat="1" ht="6" customHeight="1">
      <c r="A18" s="204"/>
      <c r="B18" s="56"/>
      <c r="C18" s="56"/>
      <c r="D18" s="51"/>
      <c r="E18" s="276"/>
      <c r="F18" s="51"/>
      <c r="G18" s="276"/>
      <c r="H18" s="52"/>
      <c r="I18" s="276"/>
      <c r="J18" s="52"/>
      <c r="K18" s="54"/>
      <c r="L18" s="265"/>
      <c r="M18" s="227"/>
    </row>
    <row r="19" spans="1:13" s="181" customFormat="1" ht="13.5" customHeight="1">
      <c r="A19" s="263"/>
      <c r="B19" s="264"/>
      <c r="C19" s="55" t="s">
        <v>99</v>
      </c>
      <c r="D19" s="51"/>
      <c r="E19" s="277">
        <f>'Section B'!F22</f>
        <v>0</v>
      </c>
      <c r="F19" s="53"/>
      <c r="G19" s="277">
        <f>'Section B'!I22</f>
        <v>0</v>
      </c>
      <c r="H19" s="52"/>
      <c r="I19" s="277">
        <f>'Section B'!L22</f>
        <v>0</v>
      </c>
      <c r="J19" s="52"/>
      <c r="K19" s="217">
        <f>'Section B'!O22</f>
        <v>0</v>
      </c>
      <c r="L19" s="265" t="s">
        <v>167</v>
      </c>
      <c r="M19" s="227"/>
    </row>
    <row r="20" spans="1:13" s="161" customFormat="1" ht="6" customHeight="1">
      <c r="A20" s="256"/>
      <c r="B20" s="26"/>
      <c r="C20" s="55"/>
      <c r="D20" s="26"/>
      <c r="E20" s="276"/>
      <c r="F20" s="53"/>
      <c r="G20" s="276"/>
      <c r="H20" s="26"/>
      <c r="I20" s="276"/>
      <c r="J20" s="26"/>
      <c r="K20" s="26"/>
      <c r="L20" s="266"/>
      <c r="M20" s="262"/>
    </row>
    <row r="21" spans="1:13" s="181" customFormat="1" ht="13.5" customHeight="1">
      <c r="A21" s="263"/>
      <c r="B21" s="264"/>
      <c r="C21" s="55" t="str">
        <f>"Projected "&amp;QYear&amp;" True-up Obligations"</f>
        <v>Projected 2019 True-up Obligations</v>
      </c>
      <c r="D21" s="51"/>
      <c r="E21" s="277">
        <f>'Section B'!F24</f>
        <v>0</v>
      </c>
      <c r="F21" s="53"/>
      <c r="G21" s="277">
        <f>'Section B'!I24</f>
        <v>0</v>
      </c>
      <c r="H21" s="52"/>
      <c r="I21" s="277">
        <f>'Section B'!L24</f>
        <v>0</v>
      </c>
      <c r="J21" s="52"/>
      <c r="K21" s="217">
        <f>'Section B'!O24</f>
        <v>0</v>
      </c>
      <c r="L21" s="265" t="s">
        <v>60</v>
      </c>
      <c r="M21" s="203"/>
    </row>
    <row r="22" spans="1:14" s="161" customFormat="1" ht="6" customHeight="1">
      <c r="A22" s="44"/>
      <c r="B22" s="16"/>
      <c r="C22" s="28"/>
      <c r="D22" s="35"/>
      <c r="E22" s="35"/>
      <c r="F22" s="35"/>
      <c r="G22" s="16"/>
      <c r="H22" s="28"/>
      <c r="I22" s="28"/>
      <c r="J22" s="28"/>
      <c r="K22" s="28"/>
      <c r="L22" s="16"/>
      <c r="M22" s="45"/>
      <c r="N22" s="46"/>
    </row>
    <row r="23" spans="1:14" s="181" customFormat="1" ht="13.5" customHeight="1">
      <c r="A23" s="157"/>
      <c r="B23" s="158" t="s">
        <v>31</v>
      </c>
      <c r="C23" s="158"/>
      <c r="D23" s="159"/>
      <c r="E23" s="159"/>
      <c r="F23" s="159"/>
      <c r="G23" s="159"/>
      <c r="H23" s="159"/>
      <c r="I23" s="159"/>
      <c r="J23" s="159"/>
      <c r="K23" s="159"/>
      <c r="L23" s="159"/>
      <c r="M23" s="160"/>
      <c r="N23" s="182"/>
    </row>
    <row r="24" spans="1:14" s="161" customFormat="1" ht="6" customHeight="1">
      <c r="A24" s="44"/>
      <c r="B24" s="16"/>
      <c r="C24" s="16"/>
      <c r="D24" s="16"/>
      <c r="E24" s="16"/>
      <c r="F24" s="16"/>
      <c r="G24" s="16"/>
      <c r="H24" s="16"/>
      <c r="I24" s="16"/>
      <c r="J24" s="16"/>
      <c r="K24" s="16"/>
      <c r="L24" s="16"/>
      <c r="M24" s="45"/>
      <c r="N24" s="46"/>
    </row>
    <row r="25" spans="1:14" s="161" customFormat="1" ht="13.5" customHeight="1">
      <c r="A25" s="44"/>
      <c r="B25" s="14" t="s">
        <v>62</v>
      </c>
      <c r="C25" s="328" t="str">
        <f>'Section A2'!B33&amp;" "&amp;'Section A2'!D33</f>
        <v> </v>
      </c>
      <c r="D25" s="329"/>
      <c r="E25" s="330" t="s">
        <v>181</v>
      </c>
      <c r="F25" s="331"/>
      <c r="G25" s="331"/>
      <c r="H25" s="331"/>
      <c r="I25" s="331"/>
      <c r="J25" s="331"/>
      <c r="K25" s="331"/>
      <c r="L25" s="16"/>
      <c r="M25" s="45"/>
      <c r="N25" s="46"/>
    </row>
    <row r="26" spans="1:14" s="202" customFormat="1" ht="32.25" customHeight="1">
      <c r="A26" s="129"/>
      <c r="B26" s="332" t="s">
        <v>180</v>
      </c>
      <c r="C26" s="332"/>
      <c r="D26" s="333"/>
      <c r="E26" s="333"/>
      <c r="F26" s="333"/>
      <c r="G26" s="333"/>
      <c r="H26" s="333"/>
      <c r="I26" s="333"/>
      <c r="J26" s="333"/>
      <c r="K26" s="333"/>
      <c r="L26" s="16"/>
      <c r="M26" s="45"/>
      <c r="N26" s="46"/>
    </row>
    <row r="27" spans="1:14" s="202" customFormat="1" ht="13.5" customHeight="1">
      <c r="A27" s="44"/>
      <c r="B27" s="16" t="s">
        <v>31</v>
      </c>
      <c r="C27" s="14"/>
      <c r="D27" s="16"/>
      <c r="E27" s="132"/>
      <c r="F27" s="132"/>
      <c r="G27" s="132"/>
      <c r="H27" s="132"/>
      <c r="I27" s="14" t="s">
        <v>9</v>
      </c>
      <c r="J27" s="16"/>
      <c r="K27" s="16"/>
      <c r="L27" s="16"/>
      <c r="M27" s="45"/>
      <c r="N27" s="46"/>
    </row>
    <row r="28" spans="1:14" s="202" customFormat="1" ht="48" customHeight="1">
      <c r="A28" s="44"/>
      <c r="B28" s="342"/>
      <c r="C28" s="340"/>
      <c r="D28" s="340"/>
      <c r="E28" s="340"/>
      <c r="F28" s="340"/>
      <c r="G28" s="341"/>
      <c r="H28" s="16"/>
      <c r="I28" s="354"/>
      <c r="J28" s="355"/>
      <c r="K28" s="356"/>
      <c r="L28" s="16"/>
      <c r="M28" s="45"/>
      <c r="N28" s="46"/>
    </row>
    <row r="29" spans="1:14" s="202" customFormat="1" ht="13.5" customHeight="1">
      <c r="A29" s="44"/>
      <c r="B29" s="14" t="s">
        <v>40</v>
      </c>
      <c r="C29" s="16"/>
      <c r="D29" s="16"/>
      <c r="F29" s="14"/>
      <c r="G29" s="14" t="s">
        <v>41</v>
      </c>
      <c r="H29" s="14"/>
      <c r="I29" s="14"/>
      <c r="J29" s="16"/>
      <c r="K29" s="14"/>
      <c r="L29" s="16"/>
      <c r="M29" s="45"/>
      <c r="N29" s="46"/>
    </row>
    <row r="30" spans="1:14" s="202" customFormat="1" ht="13.5" customHeight="1">
      <c r="A30" s="44"/>
      <c r="B30" s="325">
        <f>'Section A2'!B33</f>
        <v>0</v>
      </c>
      <c r="C30" s="325"/>
      <c r="D30" s="326"/>
      <c r="E30" s="326"/>
      <c r="F30" s="222"/>
      <c r="G30" s="334">
        <f>'Section A2'!D33</f>
        <v>0</v>
      </c>
      <c r="H30" s="340"/>
      <c r="I30" s="341"/>
      <c r="J30" s="224"/>
      <c r="K30" s="43"/>
      <c r="L30" s="16"/>
      <c r="M30" s="45"/>
      <c r="N30" s="46"/>
    </row>
    <row r="31" spans="1:14" s="202" customFormat="1" ht="13.5" customHeight="1">
      <c r="A31" s="44"/>
      <c r="B31" s="14" t="s">
        <v>5</v>
      </c>
      <c r="C31" s="16"/>
      <c r="D31" s="14"/>
      <c r="E31" s="16"/>
      <c r="F31" s="16"/>
      <c r="G31" s="16" t="s">
        <v>42</v>
      </c>
      <c r="H31" s="16"/>
      <c r="I31" s="223"/>
      <c r="J31" s="14"/>
      <c r="K31" s="49" t="s">
        <v>0</v>
      </c>
      <c r="L31" s="16"/>
      <c r="M31" s="45"/>
      <c r="N31" s="46"/>
    </row>
    <row r="32" spans="1:13" ht="13.5" customHeight="1">
      <c r="A32" s="44"/>
      <c r="B32" s="334">
        <f>'Section A2'!B35</f>
        <v>0</v>
      </c>
      <c r="C32" s="335"/>
      <c r="D32" s="335"/>
      <c r="E32" s="336"/>
      <c r="F32" s="131"/>
      <c r="G32" s="337">
        <f>'Section A2'!D35</f>
        <v>0</v>
      </c>
      <c r="H32" s="338"/>
      <c r="I32" s="339"/>
      <c r="J32" s="128"/>
      <c r="K32" s="143">
        <f>'Section A2'!B37</f>
        <v>0</v>
      </c>
      <c r="L32" s="16"/>
      <c r="M32" s="45"/>
    </row>
    <row r="33" spans="1:14" s="182" customFormat="1" ht="9.75" customHeight="1" thickBot="1">
      <c r="A33" s="127"/>
      <c r="B33" s="124"/>
      <c r="C33" s="327"/>
      <c r="D33" s="327"/>
      <c r="E33" s="327"/>
      <c r="F33" s="327"/>
      <c r="G33" s="327"/>
      <c r="H33" s="327"/>
      <c r="I33" s="327"/>
      <c r="J33" s="327"/>
      <c r="K33" s="327"/>
      <c r="L33" s="124"/>
      <c r="M33" s="125"/>
      <c r="N33" s="46"/>
    </row>
    <row r="34" ht="6" customHeight="1"/>
    <row r="35" ht="15" customHeight="1"/>
    <row r="36" ht="36" customHeight="1"/>
    <row r="37" ht="18" customHeight="1"/>
    <row r="38" ht="48" customHeight="1"/>
    <row r="39" ht="13.5" customHeight="1"/>
    <row r="40" ht="15" customHeight="1"/>
    <row r="41" ht="13.5" customHeight="1"/>
    <row r="42" ht="15" customHeight="1"/>
    <row r="43" ht="105.75" customHeight="1"/>
  </sheetData>
  <sheetProtection password="EBAD" sheet="1"/>
  <mergeCells count="17">
    <mergeCell ref="A1:L1"/>
    <mergeCell ref="A2:L2"/>
    <mergeCell ref="B6:E6"/>
    <mergeCell ref="G6:I6"/>
    <mergeCell ref="B8:E8"/>
    <mergeCell ref="I28:K28"/>
    <mergeCell ref="A16:C17"/>
    <mergeCell ref="G8:J8"/>
    <mergeCell ref="B30:E30"/>
    <mergeCell ref="C33:K33"/>
    <mergeCell ref="C25:D25"/>
    <mergeCell ref="E25:K25"/>
    <mergeCell ref="B26:K26"/>
    <mergeCell ref="B32:E32"/>
    <mergeCell ref="G32:I32"/>
    <mergeCell ref="G30:I30"/>
    <mergeCell ref="B28:G28"/>
  </mergeCells>
  <conditionalFormatting sqref="I14 K14 K16 I19 K19 I21 K21 G14 E14 G19 G21 E19 E21">
    <cfRule type="expression" priority="2" dxfId="0" stopIfTrue="1">
      <formula>Report=2</formula>
    </cfRule>
  </conditionalFormatting>
  <printOptions/>
  <pageMargins left="0.5118110236220472" right="0.5118110236220472" top="0.5118110236220472" bottom="0.5118110236220472" header="0.2362204724409449" footer="0.2362204724409449"/>
  <pageSetup horizontalDpi="600" verticalDpi="600" orientation="landscape" r:id="rId3"/>
  <headerFooter>
    <oddHeader>&amp;C&amp;F</oddHeader>
    <oddFooter>&amp;C&amp;A</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CCIR forecasting</dc:title>
  <dc:subject/>
  <dc:creator>Shahin Manji</dc:creator>
  <cp:keywords/>
  <dc:description/>
  <cp:lastModifiedBy>john.storey-bishoff</cp:lastModifiedBy>
  <cp:lastPrinted>2018-10-24T17:43:58Z</cp:lastPrinted>
  <dcterms:created xsi:type="dcterms:W3CDTF">2010-11-02T18:02:23Z</dcterms:created>
  <dcterms:modified xsi:type="dcterms:W3CDTF">2018-11-23T20:20:49Z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ontentTypeId">
    <vt:lpwstr>0x010100BE4AF7944A128D45BC2931C6E06ABC09</vt:lpwstr>
  </property>
</Properties>
</file>